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https://vjaunimoteatras-my.sharepoint.com/personal/diana_paknyte_jaunimoteatras_lt/Documents/Diana/planai ir ataskaitos/"/>
    </mc:Choice>
  </mc:AlternateContent>
  <xr:revisionPtr revIDLastSave="2" documentId="13_ncr:1_{6F84AC5B-FAAC-4B39-8592-FCB6359156AB}" xr6:coauthVersionLast="47" xr6:coauthVersionMax="47" xr10:uidLastSave="{D740AFC4-4EC7-4BCB-A2B1-D5AE6AA63017}"/>
  <bookViews>
    <workbookView xWindow="-120" yWindow="-120" windowWidth="29040" windowHeight="15840" tabRatio="847" xr2:uid="{00000000-000D-0000-FFFF-FFFF00000000}"/>
  </bookViews>
  <sheets>
    <sheet name="Scenos menai"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9" i="2" l="1"/>
  <c r="I55" i="2"/>
  <c r="D113" i="2"/>
  <c r="I69" i="2"/>
  <c r="E113" i="2" l="1"/>
  <c r="D117" i="2"/>
  <c r="E117" i="2" s="1"/>
  <c r="I88" i="2"/>
  <c r="D88" i="2" s="1"/>
  <c r="E38" i="2"/>
  <c r="D16" i="2"/>
  <c r="I106" i="2" l="1"/>
  <c r="D106" i="2" s="1"/>
  <c r="D98" i="2"/>
  <c r="E98" i="2" s="1"/>
  <c r="D83" i="2"/>
  <c r="D71" i="2"/>
  <c r="E71" i="2" s="1"/>
  <c r="D76" i="2"/>
  <c r="D81" i="2" l="1"/>
  <c r="D79" i="2"/>
  <c r="E79" i="2" s="1"/>
  <c r="D69" i="2"/>
  <c r="E69" i="2" s="1"/>
  <c r="E59" i="2" l="1"/>
  <c r="E58" i="2"/>
  <c r="D53" i="2"/>
  <c r="E52" i="2"/>
  <c r="E51" i="2"/>
  <c r="E50" i="2"/>
  <c r="D47" i="2"/>
  <c r="E47" i="2" s="1"/>
  <c r="E45" i="2"/>
  <c r="E44" i="2"/>
  <c r="E43" i="2"/>
  <c r="D37" i="2"/>
  <c r="D35" i="2"/>
  <c r="D29" i="2"/>
  <c r="D21" i="2"/>
  <c r="D109" i="2" l="1"/>
  <c r="E109" i="2" s="1"/>
  <c r="D24" i="2"/>
  <c r="E88" i="2" l="1"/>
  <c r="E83" i="2"/>
  <c r="E106" i="2" l="1"/>
  <c r="E81" i="2"/>
  <c r="E76" i="2"/>
  <c r="E37" i="2" l="1"/>
  <c r="E35" i="2"/>
  <c r="E42" i="2"/>
  <c r="E29" i="2"/>
  <c r="E27" i="2"/>
  <c r="E26" i="2"/>
  <c r="E25" i="2"/>
  <c r="E23" i="2"/>
  <c r="E22" i="2"/>
  <c r="E21" i="2"/>
  <c r="I13" i="2"/>
  <c r="I12" i="2"/>
  <c r="I11" i="2"/>
  <c r="E24" i="2" l="1"/>
  <c r="E16" i="2"/>
  <c r="E28" i="2" l="1"/>
  <c r="E66" i="2" l="1"/>
  <c r="E64" i="2"/>
  <c r="E53" i="2"/>
</calcChain>
</file>

<file path=xl/sharedStrings.xml><?xml version="1.0" encoding="utf-8"?>
<sst xmlns="http://schemas.openxmlformats.org/spreadsheetml/2006/main" count="205" uniqueCount="199">
  <si>
    <t>Užimtų pareigybių dalis (proc.)</t>
  </si>
  <si>
    <t>Kvalifikaciją tobulinusių darbuotojų dalis (proc.)</t>
  </si>
  <si>
    <t>Įstaigos pritrauktos lėšos (eurai)</t>
  </si>
  <si>
    <t>Metinės įstaigos išlaidos darbuotojų kvalifikacijai tobulinti (eurai)</t>
  </si>
  <si>
    <t>Bendrosios veiklos srities darbuotojų skaičius, tenkantis vienam specialiosios veiklos srities darbuotojui (vnt.)</t>
  </si>
  <si>
    <t>Darbuotojų skaičius, tenkantis vienam vadovaujančiam darbuotojui (vnt.)</t>
  </si>
  <si>
    <t>Gauta parama pinigais (eurai)</t>
  </si>
  <si>
    <t>Neužimtų pareigybių skaičius (vnt.)</t>
  </si>
  <si>
    <t>Gauta parama paslaugomis ir turtu (eurai)</t>
  </si>
  <si>
    <t>Patvirtintų vadovaujančių darbuotojų pareigybių skaičius (vnt.)</t>
  </si>
  <si>
    <t>Lankytojų skaičius (žm.)</t>
  </si>
  <si>
    <t>Lankytojų skaičius įstaigos organizuotuose pasirodymuose gastrolėse Lietuvoje (žm.)</t>
  </si>
  <si>
    <t>Lankytojų skaičius įstaigos organizuotuose pasirodymuose gastrolėse užsienyje (žm.)</t>
  </si>
  <si>
    <t>Nemokamai apsilankiusių lankytojų dalis (proc.)</t>
  </si>
  <si>
    <t>Parduotų bilietų su nuolaida skaičius (vnt.)</t>
  </si>
  <si>
    <t>Nemokamai apsilankiusių lankytojų skaičius (žm.)</t>
  </si>
  <si>
    <t>Įstaigos organizuotų pasirodymų stacionare skaičius (vnt.)</t>
  </si>
  <si>
    <t>Įstaigos organizuotų pasirodymų gastrolėse Lietuvoje skaičius (vnt.)</t>
  </si>
  <si>
    <t>Įstaigos organizuotų pasirodymų gastrolėse užsienyje skaičius (vnt.)</t>
  </si>
  <si>
    <t>Įstaigoje organizuotų jaunųjų menininkų rezidencijų skaičius (vnt.)</t>
  </si>
  <si>
    <t>Jaunųjų menininkų rezidencijų dalyvių skaičius (žm.)</t>
  </si>
  <si>
    <t>Įstaigos gautų nominacijų, apdovanojimų ar premijų skaičius (vnt.)</t>
  </si>
  <si>
    <t>Įstaigos gautų nominacijų skaičius (vnt.)</t>
  </si>
  <si>
    <t>Surengtų edukacinių užsiėmimų skaičius (vnt.)</t>
  </si>
  <si>
    <t>PASLAUGŲ KOKYBĖ IR PRIEINAMUMAS</t>
  </si>
  <si>
    <t>Paslaugų, įtrauktų į Kultūros paso paslaugų rinkinį, skaičius (vnt.)</t>
  </si>
  <si>
    <t>Suteiktų paslaugų, įtrauktų į Kultūros paso paslaugų rinkinį, skaičius (vnt.)</t>
  </si>
  <si>
    <t>Tarptautinių organizacijų, kurių narė įvairiomis formomis yra įstaiga, skaičius (vnt.)</t>
  </si>
  <si>
    <t>Įstaigos narystės tarptautinėse organizacijose skaičius (vnt.)</t>
  </si>
  <si>
    <t>Tarptautinių darbo grupių, kurių ekspertinėse veiklose dalyvavo įstaigos darbuotojai, skaičius (vnt.)</t>
  </si>
  <si>
    <t>Bendrų pasirodymų su kitomis Lietuvos scenos meno įstaigomis skaičius (vnt.)</t>
  </si>
  <si>
    <t>Bendradarbiaujant su kitomis kultūros įstaigomis įgyvendintų iniciatyvų skaičius (vnt.)</t>
  </si>
  <si>
    <t>Bendradarbiaujant su švietimo ir mokslo įstaigomis įgyvendintų iniciatyvų skaičius (vnt.)</t>
  </si>
  <si>
    <t>Bendradarbiaujant su bendruomenėmis įgyvendintų iniciatyvų skaičius (vnt.)</t>
  </si>
  <si>
    <t>Bendradarbiaujant su nevyriausybinėmis organizacijomis įgyvendintų iniciatyvų skaičius (vnt.)</t>
  </si>
  <si>
    <t>Įstaigoje ir/ar jo renginiuose bent kartą dirbusių savanorių skaičius (vnt.)</t>
  </si>
  <si>
    <t>Asmenims, turintiems negalią, pritaikytų paslaugų skaičius (vnt.)</t>
  </si>
  <si>
    <t xml:space="preserve">Viešai atliktų pasirodymų skaičius (vnt.)
</t>
  </si>
  <si>
    <t>Vidutinis salių užimtumas įstaigos organizuotose pasirodymuose stacionare (proc.)</t>
  </si>
  <si>
    <t>Faktinė reikšmė</t>
  </si>
  <si>
    <t>Komentaras</t>
  </si>
  <si>
    <t>Įvykdymo procentas</t>
  </si>
  <si>
    <t>BENDROSIOS FUNKCIJOS</t>
  </si>
  <si>
    <t>Žmogiškieji ištekliai</t>
  </si>
  <si>
    <t>Finansai</t>
  </si>
  <si>
    <t>Investicijų projektai</t>
  </si>
  <si>
    <t>Turtas</t>
  </si>
  <si>
    <t>Planinė reikšmė</t>
  </si>
  <si>
    <t>Metų prioritetinė veikla, įvykdymo informacija</t>
  </si>
  <si>
    <t>(parašas)</t>
  </si>
  <si>
    <t>(Vardas Pavardė)</t>
  </si>
  <si>
    <t>Veiklos sritis, tema, metinis veiksmas/darbas,
įvykdymo informacija</t>
  </si>
  <si>
    <t>(Pasirašančio asmens pareigos)</t>
  </si>
  <si>
    <t xml:space="preserve">Forma patvirtinta </t>
  </si>
  <si>
    <t xml:space="preserve">Lietuvos Respublikos kultūros ministro </t>
  </si>
  <si>
    <t>2019 m. gruodžio 13 d. įsakymu Nr. ĮV-826</t>
  </si>
  <si>
    <t>redakcija)</t>
  </si>
  <si>
    <t xml:space="preserve">(Lietuvos Respublikos kultūros ministro 
</t>
  </si>
  <si>
    <t>Virtualių apsilankymų skaičius (vnt.)</t>
  </si>
  <si>
    <t>Sukurtų naujų paslaugų skaičius (vnt.)</t>
  </si>
  <si>
    <t>Sukurtų naujų fizinių paslaugų skaičius (vnt.)</t>
  </si>
  <si>
    <t>Alternatyvių fiziniam apsilankymui prieigų prie teikiamų kultūros paslaugų skaičius (vnt.)</t>
  </si>
  <si>
    <t>Pristatytų/viešai atliktų naujų kūrinių, sukurtų su užsienio scenos meno organizacijomis, sudarius Jungtinės veiklos (partnerystės) ar Bendradarbiavimo sutartį, skaičius (vnt.)</t>
  </si>
  <si>
    <t>Virtualiųjų apsilankymų administruojamose interneto svetainėse ataskaitiniais metais skaičius (vnt.)</t>
  </si>
  <si>
    <t>Edukaciniuose užsiėmimuose dalyvavusių vaikų ir mokinių skaičius (žm.)</t>
  </si>
  <si>
    <t>Įstaigos patikėjimo teise valdomų pastatų ir / ar patalpų bendras plotas (kv. m)</t>
  </si>
  <si>
    <t>Iš Turto banko išsinuomotų pastatų ir / ar patalpų bendras plotas (kv. m)</t>
  </si>
  <si>
    <t>Įstaigos panaudos pagrindais gautų pastatų ir/ ar patalpų bendras plotas (kv. m)</t>
  </si>
  <si>
    <t>Įstaigos panaudos pagrindais perduotų pastatų ir / ar patalpų bendras plotas (kv. m)</t>
  </si>
  <si>
    <t>Įstaigos išnuomotų pastatų ir/ ar patalpų bendras plotas (kv. m)</t>
  </si>
  <si>
    <t>Metinės įstaigos iš Turto banko išsinuomotų pastatų ir / ar patalpų nuomos išlaidos (eurai)</t>
  </si>
  <si>
    <t>Įstaigos naudojamos vienos tarnybinės transporto priemonės išlaikymo kaina (eurai)</t>
  </si>
  <si>
    <t>Įstaigos patikėjimo teise valdomos tarnybinės transporto priemonės (vnt.)</t>
  </si>
  <si>
    <t>Įstaigos išsinuomotos ir (ar) pagal panaudos sutartį gautos tarnybinės transporto priemonės (vnt.)</t>
  </si>
  <si>
    <t>Tarnybinių transporto priemonių išlaikymo išlaidos, tenkančios vienam nuvažiuotam kilometrui (eurai)</t>
  </si>
  <si>
    <t>Metinis įstaigos naudojamų tarnybinių transporto priemonių nuvažiuotas kilometražas (km)</t>
  </si>
  <si>
    <t>Nustatytas metinis įstaigos tarnybinių transporto priemonių išlaidų dydis (eurai)</t>
  </si>
  <si>
    <t>Metinės įstaigos tarnybinių  transporto priemonių išlaikymo išlaidos (eurai)</t>
  </si>
  <si>
    <t>Įstaigos uždirbtos lėšos (pajamų įmokos) (eurai)</t>
  </si>
  <si>
    <t>Įstaigos uždirbtos lėšos (pajamų įmokos) už parduotas prekes (eurai)</t>
  </si>
  <si>
    <t>Įstaigos uždirbtos lėšos (pajamų įmokos) iš turto nuomos (eurai)</t>
  </si>
  <si>
    <t>Patvirtintų kultūros ir meno darbuotojų pareigybių skaičius (vnt.)</t>
  </si>
  <si>
    <t>Metinės įstaigos išlaidos kultūros ir meno darbuotojų darbo užmokesčiui (eurai)</t>
  </si>
  <si>
    <t>Įstaigos pasirodymų įrašų peržiūrų skaičius (vnt.)</t>
  </si>
  <si>
    <t>Salių / pasirodymams skirtų erdvių stacionare skaičius (vnt.)</t>
  </si>
  <si>
    <t>Bendras vietų salėse ir pasirodymams skirtose erdvėse stacionare skaičius (vnt.)</t>
  </si>
  <si>
    <t>Įstaigos virtualių pasirodymų skaičius (vnt.)</t>
  </si>
  <si>
    <t>Nacionalinių kūrinių ar koncertinių programų dalis repertuare (proc.)</t>
  </si>
  <si>
    <t>Kūrinių ar koncertinių programų skaičius repertuare (vnt.)</t>
  </si>
  <si>
    <t>Nacionalinių kūrinių ar koncertinių programų skaičius repertuare (vnt.)</t>
  </si>
  <si>
    <t>Kūrinių ar koncertinių programų, skirtų vaikams ir mokiniams, dalis repertuare (proc.)</t>
  </si>
  <si>
    <t>Įstaigos gautų apdovanojimų ir premijų skaičius (vnt.)</t>
  </si>
  <si>
    <t xml:space="preserve">Virtualiuose edukaciniuose užsiėmimuose dalyvavusių žmonių skaičius (žm.) </t>
  </si>
  <si>
    <t xml:space="preserve">Surengtų virtualių edukacinių užsiėmimų skaičius (vnt.) </t>
  </si>
  <si>
    <t>Sukurtų naujų e-paslaugų skaičius (vnt.)</t>
  </si>
  <si>
    <t>Bendradarbiaujant su verslo įmonėmis ir organizacijomis bei valstybės įmonėmis įgyvendintų iniciatyvų skaičius (vnt.)</t>
  </si>
  <si>
    <r>
      <rPr>
        <b/>
        <sz val="14"/>
        <color theme="1"/>
        <rFont val="Calibri"/>
        <family val="2"/>
        <scheme val="minor"/>
      </rPr>
      <t>PAGRINDINĖ VEIKLA</t>
    </r>
    <r>
      <rPr>
        <b/>
        <i/>
        <sz val="14"/>
        <color theme="1"/>
        <rFont val="Calibri"/>
        <family val="2"/>
        <scheme val="minor"/>
      </rPr>
      <t xml:space="preserve"> </t>
    </r>
    <r>
      <rPr>
        <i/>
        <sz val="14"/>
        <color theme="1"/>
        <rFont val="Calibri"/>
        <family val="2"/>
        <scheme val="minor"/>
      </rPr>
      <t>(pagal teisės aktuose nustatytas funkcijas)</t>
    </r>
  </si>
  <si>
    <r>
      <t xml:space="preserve">Investicijų projekto </t>
    </r>
    <r>
      <rPr>
        <b/>
        <i/>
        <sz val="11"/>
        <color rgb="FFC00000"/>
        <rFont val="Calibri"/>
        <family val="2"/>
        <scheme val="minor"/>
      </rPr>
      <t>X</t>
    </r>
    <r>
      <rPr>
        <b/>
        <sz val="11"/>
        <rFont val="Calibri"/>
        <family val="2"/>
        <scheme val="minor"/>
      </rPr>
      <t xml:space="preserve"> įgyvendinimo pažanga (proc.)</t>
    </r>
  </si>
  <si>
    <r>
      <t>Investicijų projekto</t>
    </r>
    <r>
      <rPr>
        <i/>
        <sz val="11"/>
        <color theme="1"/>
        <rFont val="Calibri"/>
        <family val="2"/>
        <scheme val="minor"/>
      </rPr>
      <t xml:space="preserve"> </t>
    </r>
    <r>
      <rPr>
        <i/>
        <sz val="11"/>
        <color rgb="FFC00000"/>
        <rFont val="Calibri"/>
        <family val="2"/>
        <scheme val="minor"/>
      </rPr>
      <t>X</t>
    </r>
    <r>
      <rPr>
        <sz val="11"/>
        <color rgb="FFC00000"/>
        <rFont val="Calibri"/>
        <family val="2"/>
        <scheme val="minor"/>
      </rPr>
      <t xml:space="preserve"> </t>
    </r>
    <r>
      <rPr>
        <sz val="11"/>
        <color theme="1"/>
        <rFont val="Calibri"/>
        <family val="2"/>
        <scheme val="minor"/>
      </rPr>
      <t>bendra vertė (eurai)</t>
    </r>
  </si>
  <si>
    <r>
      <t xml:space="preserve">Lėšų panaudojimas, įgyvendinant investicijų projektą </t>
    </r>
    <r>
      <rPr>
        <i/>
        <sz val="11"/>
        <color rgb="FFC00000"/>
        <rFont val="Calibri"/>
        <family val="2"/>
        <scheme val="minor"/>
      </rPr>
      <t>X</t>
    </r>
    <r>
      <rPr>
        <sz val="11"/>
        <color theme="1"/>
        <rFont val="Calibri"/>
        <family val="2"/>
        <scheme val="minor"/>
      </rPr>
      <t xml:space="preserve"> (eurai)</t>
    </r>
  </si>
  <si>
    <t>Lankytojų skaičius įstaigos organizuotuose pasirodymuose stacionare  (žm.)</t>
  </si>
  <si>
    <t>Lankytojų skaičius įstaigos kolektyvų pasirodymuose kitų įstaigų organizuotuose renginiuose Lietuvoje (žm.)</t>
  </si>
  <si>
    <t>Lankytojų skaičius įstaigos kolektyvų pasirodymuose kitų įstaigų organizuotuose renginiuose užsienyje (žm.)</t>
  </si>
  <si>
    <r>
      <t xml:space="preserve">Apsilankymų įstaigos organizuotose  pasirodymuose virtualiu būdu tiesioginių transliacijų metu skaičius (vnt.), </t>
    </r>
    <r>
      <rPr>
        <b/>
        <sz val="11"/>
        <rFont val="Calibri"/>
        <family val="2"/>
        <charset val="186"/>
        <scheme val="minor"/>
      </rPr>
      <t xml:space="preserve">iš jų: </t>
    </r>
  </si>
  <si>
    <t>Apsilankymų įstaigos organizuotuose pasirodymuose virtualiu būdu  tiesioginių transliacijų metu, įsigijus bilietą, skaičius (vnt.)</t>
  </si>
  <si>
    <t>Kitų įstaigų organizuotuose renginiuose Lietuvoje įstaigos kolektyvų pasirodymų skaičius (vnt.)</t>
  </si>
  <si>
    <t>Kitų įstaigų organizuotuose renginiuose užsienyje įstaigos kolektyvų pasirodymų skaičius (vnt.)</t>
  </si>
  <si>
    <r>
      <t xml:space="preserve">Edukaciniuose užsiėmimuose  dalyvavusių žmonių skaičius (žm.), </t>
    </r>
    <r>
      <rPr>
        <b/>
        <i/>
        <sz val="11"/>
        <rFont val="Calibri"/>
        <family val="2"/>
        <charset val="186"/>
        <scheme val="minor"/>
      </rPr>
      <t>iš jų:</t>
    </r>
  </si>
  <si>
    <t>Edukaciniuose užsiėmimuose dalyvavusių asmenų su negalia skaičius (žm.)</t>
  </si>
  <si>
    <t xml:space="preserve">Užsienio scenos meno organizacijų, su kuriomis įstaiga sudarė Jungtinės veiklos (partnerystės) ar Bendradarbiavimo sutartį ir pristatė / viešai atliko kūrinį, skaičius (vnt.)
</t>
  </si>
  <si>
    <t>Tarptautinių projektų, kuriuos įgyvendina(-o) arba dalyvauja(-o) įgyvendinant įstaiga, skaičius (vnt.)</t>
  </si>
  <si>
    <t>Tarptautinių projektų, kuriuos įgyvendina(-o) įstaiga, skaičius (vnt.)</t>
  </si>
  <si>
    <t>Tarptautinių projektų Lietuvoje ir užsienyje, kuriuose dalyvauja(-o) įstaiga, skaičius (vnt.)</t>
  </si>
  <si>
    <t>Bendradarbiaujant su kitomis įstaigomis ir organizacijomis  įgyvendintų iniciatyvų skaičius (vnt.)</t>
  </si>
  <si>
    <t>Atliktų lankytojų tyrimų skaičius (vnt.</t>
  </si>
  <si>
    <t>Įstaigos administruojamų paskyrų socialiniuose tinkluose sekėjų skaičius (vnt.)</t>
  </si>
  <si>
    <t>Patvirtintų D lygio pareigybių skaičius (vnt.)</t>
  </si>
  <si>
    <r>
      <t xml:space="preserve">Patvirtintų pareigybių bendrosios veiklos srityje skaičius (vnt.), </t>
    </r>
    <r>
      <rPr>
        <b/>
        <sz val="11"/>
        <color theme="1"/>
        <rFont val="Calibri"/>
        <family val="2"/>
        <charset val="186"/>
        <scheme val="minor"/>
      </rPr>
      <t>iš jų:</t>
    </r>
  </si>
  <si>
    <r>
      <t>Metinės įstaigos išlaidos darbo užmokesčiui (eurai)</t>
    </r>
    <r>
      <rPr>
        <i/>
        <sz val="11"/>
        <color theme="1"/>
        <rFont val="Calibri"/>
        <family val="2"/>
        <charset val="186"/>
        <scheme val="minor"/>
      </rPr>
      <t>,</t>
    </r>
    <r>
      <rPr>
        <b/>
        <i/>
        <sz val="11"/>
        <color theme="1"/>
        <rFont val="Calibri"/>
        <family val="2"/>
        <charset val="186"/>
        <scheme val="minor"/>
      </rPr>
      <t xml:space="preserve"> iš jų:</t>
    </r>
  </si>
  <si>
    <r>
      <t xml:space="preserve">Patvirtintas pareigybių skaičius (vnt.), </t>
    </r>
    <r>
      <rPr>
        <b/>
        <i/>
        <sz val="11"/>
        <color theme="1"/>
        <rFont val="Calibri"/>
        <family val="2"/>
        <charset val="186"/>
        <scheme val="minor"/>
      </rPr>
      <t>iš jų:</t>
    </r>
  </si>
  <si>
    <t>Nemokamai kvalifikaciją tobulinusių darbuotojų skaičius (vnt.)</t>
  </si>
  <si>
    <t>Vidutinės išlaidos vieno darbuotojo kvalifikacijos tobulinimui (eurai)</t>
  </si>
  <si>
    <t xml:space="preserve">Įstaigos uždirbtos lėšos (pajamų įmokos) už parduotus bilietus (eurai)
</t>
  </si>
  <si>
    <t>Kitos įstaigos uždirbtos pajamos (eurai)</t>
  </si>
  <si>
    <t>Gautas kitas finansavimas veiklai (eurai)</t>
  </si>
  <si>
    <t>Įstaigos valdomų ar naudojamų pastatų ir / ar patalpų  1 kv. m išlaikymo kaina (eurai)</t>
  </si>
  <si>
    <r>
      <t>Įstaigos išsinuomotų pastatų ir / ar patalpų bendras plotas (kv. m),</t>
    </r>
    <r>
      <rPr>
        <b/>
        <i/>
        <sz val="11"/>
        <color theme="1"/>
        <rFont val="Calibri"/>
        <family val="2"/>
        <charset val="186"/>
        <scheme val="minor"/>
      </rPr>
      <t xml:space="preserve"> iš jų:</t>
    </r>
  </si>
  <si>
    <r>
      <t>Metinės įstaigos valdomų ar naudojamų pastatų ir / ar patalpų išlaikymo išlaidos (eurai),</t>
    </r>
    <r>
      <rPr>
        <b/>
        <sz val="11"/>
        <color theme="1"/>
        <rFont val="Calibri"/>
        <family val="2"/>
        <charset val="186"/>
        <scheme val="minor"/>
      </rPr>
      <t xml:space="preserve"> iš jų:</t>
    </r>
  </si>
  <si>
    <r>
      <t xml:space="preserve">Įstaigos naudojamos tarnybinės transporto priemonės (vnt.), </t>
    </r>
    <r>
      <rPr>
        <b/>
        <sz val="11"/>
        <color theme="1"/>
        <rFont val="Calibri"/>
        <family val="2"/>
        <charset val="186"/>
        <scheme val="minor"/>
      </rPr>
      <t>iš jų:</t>
    </r>
  </si>
  <si>
    <t>Kūrinių ar koncertinių programų, skirtų vaikams ir mokiniams, skaičius repertuare (vnt.)</t>
  </si>
  <si>
    <t>Gautos pažangos lėšos veiklai (eurai)</t>
  </si>
  <si>
    <t>Gautos tęstinės projektinio finansavimo lėšos iš Kultūros ministerijos (eurai)</t>
  </si>
  <si>
    <t>Gautos tęstinės projektinio finansavimo lėšos iš Lietuvos kultūros tarybos (eurai)</t>
  </si>
  <si>
    <t>Gautos tęstinės projektinio finansavimo lėšos iš savivaldybių (eurai)</t>
  </si>
  <si>
    <t>Gautos tęstinės projektinio finansavimo lėšos iš kitų institucijų ir/ar organizacijų (eurai)</t>
  </si>
  <si>
    <t>Viešieji pirkimai</t>
  </si>
  <si>
    <t>Bendras vykdomų viešųjų pirkimų įvertinimas (spalva, balai)</t>
  </si>
  <si>
    <t>Žaliųjų pirkimų dalis (pagal vertę) (proc.)</t>
  </si>
  <si>
    <t>Bendra vykdytų pirkimų vertė (vnt.)</t>
  </si>
  <si>
    <t>Vykdytų žaliųjų pirkimų vertė (vnt.)</t>
  </si>
  <si>
    <r>
      <t xml:space="preserve">Patvirtintų pareigybių specialiosios veiklos srityje skaičius (vnt.), </t>
    </r>
    <r>
      <rPr>
        <b/>
        <i/>
        <sz val="11"/>
        <color theme="1"/>
        <rFont val="Calibri"/>
        <family val="2"/>
        <charset val="186"/>
        <scheme val="minor"/>
      </rPr>
      <t>iš jų:</t>
    </r>
  </si>
  <si>
    <r>
      <t>Kvalifikaciją tobulinusių darbuotojų skaičius (vnt.),</t>
    </r>
    <r>
      <rPr>
        <i/>
        <sz val="11"/>
        <color theme="1"/>
        <rFont val="Calibri"/>
        <family val="2"/>
        <charset val="186"/>
        <scheme val="minor"/>
      </rPr>
      <t xml:space="preserve"> </t>
    </r>
    <r>
      <rPr>
        <b/>
        <i/>
        <sz val="11"/>
        <color theme="1"/>
        <rFont val="Calibri"/>
        <family val="2"/>
        <charset val="186"/>
        <scheme val="minor"/>
      </rPr>
      <t>iš jų:</t>
    </r>
  </si>
  <si>
    <r>
      <t>Įstaigos uždirbtos lėšos (pajamų įmokos) už suteiktas paslaugas (eurai),</t>
    </r>
    <r>
      <rPr>
        <b/>
        <i/>
        <sz val="11"/>
        <color theme="1"/>
        <rFont val="Calibri"/>
        <family val="2"/>
        <charset val="186"/>
        <scheme val="minor"/>
      </rPr>
      <t xml:space="preserve"> iš jų:</t>
    </r>
    <r>
      <rPr>
        <sz val="11"/>
        <color theme="1"/>
        <rFont val="Calibri"/>
        <family val="2"/>
        <scheme val="minor"/>
      </rPr>
      <t xml:space="preserve">
</t>
    </r>
    <r>
      <rPr>
        <sz val="11"/>
        <rFont val="Calibri"/>
        <family val="2"/>
        <scheme val="minor"/>
      </rPr>
      <t xml:space="preserve">
</t>
    </r>
  </si>
  <si>
    <r>
      <t>Planinis pokytis 
(</t>
    </r>
    <r>
      <rPr>
        <sz val="11"/>
        <color theme="1"/>
        <rFont val="Calibri"/>
        <family val="2"/>
        <charset val="186"/>
        <scheme val="minor"/>
      </rPr>
      <t>stebėsenos rodiklis, 
matavimo vienetas ir / ar proceso etapas, stadija)</t>
    </r>
  </si>
  <si>
    <t xml:space="preserve"> Stebėsenos rodiklis, matavimo vienetas</t>
  </si>
  <si>
    <t>Sudėtinis stebėsenos rodiklis, 
matavimo vienetas</t>
  </si>
  <si>
    <r>
      <t xml:space="preserve">Sukurtų </t>
    </r>
    <r>
      <rPr>
        <b/>
        <sz val="11"/>
        <color theme="1"/>
        <rFont val="Calibri"/>
        <family val="2"/>
        <scheme val="minor"/>
      </rPr>
      <t>naujų kūrinių ar koncertinių programų skaičius (vnt.)</t>
    </r>
  </si>
  <si>
    <r>
      <t>Gautos projektinio finansavimo lėšos veiklai (eurai),</t>
    </r>
    <r>
      <rPr>
        <b/>
        <i/>
        <sz val="11"/>
        <color theme="1"/>
        <rFont val="Calibri"/>
        <family val="2"/>
        <scheme val="minor"/>
      </rPr>
      <t xml:space="preserve"> iš jų:</t>
    </r>
  </si>
  <si>
    <t>,</t>
  </si>
  <si>
    <t>2023 m. gruodžio 14 d. įsakymo Nr. ĮV-977</t>
  </si>
  <si>
    <r>
      <rPr>
        <b/>
        <sz val="16"/>
        <color rgb="FFC00000"/>
        <rFont val="Calibri Light"/>
        <family val="2"/>
        <charset val="186"/>
        <scheme val="major"/>
      </rPr>
      <t>VALSTYBINIO JAUNIMO TEATRO</t>
    </r>
    <r>
      <rPr>
        <b/>
        <sz val="16"/>
        <rFont val="Calibri Light"/>
        <family val="2"/>
        <charset val="186"/>
        <scheme val="major"/>
      </rPr>
      <t xml:space="preserve">
2025</t>
    </r>
    <r>
      <rPr>
        <b/>
        <i/>
        <sz val="16"/>
        <rFont val="Calibri Light"/>
        <family val="2"/>
        <charset val="186"/>
        <scheme val="major"/>
      </rPr>
      <t xml:space="preserve"> </t>
    </r>
    <r>
      <rPr>
        <b/>
        <sz val="16"/>
        <rFont val="Calibri Light"/>
        <family val="2"/>
        <charset val="186"/>
        <scheme val="major"/>
      </rPr>
      <t>METŲ VEIKLOS PLANO VYKDYMO ATASKAITA</t>
    </r>
  </si>
  <si>
    <r>
      <t xml:space="preserve">2. Pilietiškumo ugdymas 
Didžioji dalis Jaunimo teatro repertuaro spektaklių ir numatomi nauji pastatymai pasižymi individualaus žmogaus/piliečio santykių su visuomene ir šiuolaikiniu pasauliu analize, formuojant vertybinę kritinio mąstymo ir kultūros svarbos visuomeniniame gyvenime poziciją. Ypatingas dėmesys teatro repertuare skiriamas jauno žmogaus dilemoms ir pasirinkimams. Šių klausimų išskleidimui skirtos periodiškai organizuojamos spektaklių kūrėjų ir visuomenės veikėjų diskusijos dalyvaujant žiūrovams. </t>
    </r>
    <r>
      <rPr>
        <sz val="12"/>
        <rFont val="Calibri Light"/>
        <family val="2"/>
        <charset val="186"/>
        <scheme val="major"/>
      </rPr>
      <t>ĮVYKDYTA: Diskusijų ciklas ,,Ar lengva būti jaunam?“ Jauno žmogaus saviraiškos laisvė 2025.01.04
Diskusijų ciklas ,,Ar lengva būti jaunam?“ Iš skausmo į šviesą 2025.01.25
Diskusijų ciklas ,,Ar lengva būti jaunam?“  Tada ir dabar 2025.04.09
Jaunimo teatro susitikimų su menininkais ciklas ,,Atviras pokalbis“ 2025.05.30 
Diskusija su Šiaurės licėjumi po spektaklio ,,Dulkės“ 2025.04.10                                                                                                                                                                                                                                                                                                                                                       Įžanga į K. Lupos "Užburto kalno" pasaulį: kas ir kaip? A.Liugos spektaklio pristatymas ir pokalbis su žiūrovais 2025.02.08                                                                                                                                                                                                                                                             Įžanga į K. Lupos "Užburto kalno" pasaulį: kas ir kaip? A.Liugos spektaklio pristatymas ir pokalbis su žiūrovais 2025.02.09                                                                                                                                                                                                                                                EIMUNTAS NEKROŠIUS. PRADŽIA. Dokumentinio esė | Rokiškio kultūros centre įžanga/pristatymas žiūrovams 2025.03.14</t>
    </r>
  </si>
  <si>
    <t>Įgyvendintų projektų skaičius (vnt.)</t>
  </si>
  <si>
    <t>Organizuotų diskusijų skaičius (vnt.)</t>
  </si>
  <si>
    <t>Įgyvendintų projektų, bendradarbiaujant su NVO, skaičius (vnt.)</t>
  </si>
  <si>
    <t>Neįvyko K.Smeds numatytas pastatymas. Projektas buvo pradėtas vykdyti. Repeticijų metų paaiškėjus faktui, kad spektaklis „Nina. Jaunos aktorės memuarai“ dėl jame dominuojančios temos (rusų autoriaus A.Čechovo pjesės „Žuvėdra“ personažo Nina adaptacija šiuolaikiniam jaunos aktorės portretui) yra nepriimtinas atsižvelgiant į šiandienos karo Ukrainoje aplinkybes ir neturi perspektyvos būti sukurtas, o režisierius/dramaturginio inscenizacijos teksto autorius Kristian Smeds nemato galimybių keisti spektaklio temos ir dėl to su juo Autorinė sutartis yra nutraukta, o spektaklio pastatymas atšauktas.</t>
  </si>
  <si>
    <t>Atsisakyta projekto "Išnykstantys" su VšĮ "Atviras ratas", kuris buvo planuojamas finansuoti Veiklos skatinimo programos lėšomis ir vietoje jo sukurtas spektaklis "Menka detalė". Abiems  spektakliams neturėjome lėšų bei galimybių suteikti repeticinių laikotarpių.</t>
  </si>
  <si>
    <t>Neplanuota</t>
  </si>
  <si>
    <t>1) Atsisakius P. Markevičiaus rezidencijos, išleista papildoma premjera - Adomo Juškos pastatymas ,,Menka detalė“, pagal Adanios Shibli romaną; 2) P. Markevičiaus rezidencija neįvyko, nes nepavyko suderinti su režisieriumi darbo terminų.</t>
  </si>
  <si>
    <r>
      <t xml:space="preserve">II. Kūrybinė veikla:
</t>
    </r>
    <r>
      <rPr>
        <i/>
        <sz val="11"/>
        <color theme="1"/>
        <rFont val="Calibri"/>
        <family val="2"/>
        <scheme val="minor"/>
      </rPr>
      <t>1. Išleisti 3 premjeras: N. Jasinsko ir M. Teteruk pastatymas ,,Chroma“, A. Shillingo pastatymas „Paguoda“ ; O. Koršunovo pastatymas ,,Laukinė Antis“ ĮVYKDYTA, taip pat išleista 4-oji premjera A. Juškos pastatymas ,,Menka detalė“. Pastaba: Spektaklio ,,Paguoda“ darbinis pavadinimas pakeistas į pavadinimą ,,Keliaujantys“
 2. Organizuoti jauno režisieriaus Pauliaus Markevičaus rezidenciją. NEĮVYKDYTA, nes nepavyko su režisieriumi suderinti darbo terminų.</t>
    </r>
  </si>
  <si>
    <t>Viešai atliktų pasirodymų skaičius sumažėjo dėl techniškai sudėtingų spektaklių, kurių montažo/demontažo trukmė yra kelios dienos.</t>
  </si>
  <si>
    <t>Nepavyko pasiekti praktinio susitarimo su režisieriumi Pauliumi Markevičiumi dėl projekto „Laiko slėptuvė“ įgyvendinimo teatre numatytais terminais.</t>
  </si>
  <si>
    <t>Buvo įvykdytos 5 edukacinės kūrybinės dirbtuvės po spektaklio „Rubinaitis Peliūzė, arba lietuvio išgyvenimo būdas“, tai yra įvyko daugiau nei planovome dėl išaugusio poreikio.
Neplanuotas, bet Parodytas dokumentinis K. Lupa filmas „Slėptuvė“ kaip edukacinis projektas, kuris sudomino žiūrovus labiau nei tikėtasi.
Režisierės ir pedagogės Saulės Degutytės edukacinį kūrybinį užsiėmimą apie objektų teatrą išleistą gruodžio mėnesį parodėme 3 kartus.                                                                                                          Neplanavome, bet  viename iš S.Degutytės edukacinių užsiėmimų dalyvavo 15 jaunuolių grupė iš Jaunimo su specialiaisiais poreikiais labdaros ir paramos fondo.</t>
  </si>
  <si>
    <r>
      <t xml:space="preserve">III. Kultūrinės edukacijos veikla:
</t>
    </r>
    <r>
      <rPr>
        <i/>
        <sz val="11"/>
        <color theme="1"/>
        <rFont val="Calibri"/>
        <family val="2"/>
        <scheme val="minor"/>
      </rPr>
      <t>1. Režisierės ir pedagogės Saulės Degutytės edukacinių užsiėmimų ciklas vaikams. - ĮVYKDYTA.
2. Režisieriaus Aleksandro Špilevojaus edukacinių užsiėmimų ciklas jaunimui. -NEĮVYKDYTA, nes nepasiektas susitarimas su režisieriumi dėl bendradarbiavimo su teatru.
3. Interaktyvių diskusijų ciklas po spektaklių su kultūros ir visuomenės atstovais "Teatras pasaulio veidrodyje". ĮVYKDYTA. Įvyko 8 diskusijos.
4. Tęsiamos dokumentinės esė „Eimuntas Nekrošius. Pradžia“ peržiūros ir pokalbiai su žiūrovais. - ĮVYKDYTA.
5. Tęsiamos edukacinės kūrybinės dirbtuvės po spektaklio „Rubinaitis Peliūzė, arba lietuvio išgyvenimo būdas“. - ĮVYKDYTA</t>
    </r>
  </si>
  <si>
    <r>
      <t xml:space="preserve">I. Paslaugos:
</t>
    </r>
    <r>
      <rPr>
        <i/>
        <sz val="11"/>
        <color theme="1"/>
        <rFont val="Calibri"/>
        <family val="2"/>
        <scheme val="minor"/>
      </rPr>
      <t>1. Dalyvauti Kultūros paso programoje su šiais spektakliais: Don Kichotas, Raudona, Cinkas, Rubinaitis Peliūzė, Erinijos, Jauno Žmogaus memuarai, Miego brolis. Planuojam papildomai pridėti „Sūnų“. ĮVYKDYTA
2. Sudarytos sąlygos lankyti spektaklius asmenims, turintiems judėjimo negalią. ĮVYKDYTA. Yra neįgaliųjų liftas bei specialios vietos rezervuojamos salėje.</t>
    </r>
  </si>
  <si>
    <t>Nerodytas spektaklis „Cinkas“. Jo nebuvo 2025m. repertuare.</t>
  </si>
  <si>
    <r>
      <t xml:space="preserve">II. Tarptautiškumas:
</t>
    </r>
    <r>
      <rPr>
        <i/>
        <sz val="11"/>
        <color theme="1"/>
        <rFont val="Calibri"/>
        <family val="2"/>
        <scheme val="minor"/>
      </rPr>
      <t>1. Bendradarbiavimas su užsienio menininkais A. Schillingu (Vengrija/Prancūzija), K. Smedsu (Suomija), C .Graužiniu (reziduojantis Graikijoje) įgyvendinant bendrus kūrybinius projektus. ĮVYKDYTA IŠ DALIES. Atsisakyta bendradarbiavimo su K.Smeds. 
2. Spektaklio ,,Užburtas kalnas'' (rež. K.Lupa) gastrolės Lenkijoje. ĮVYKDYTA.</t>
    </r>
  </si>
  <si>
    <t>Planuotos buvo gastrolės į Varšuvą su spektakliu ,,Užburtas kalnas". Metų eigoje gavome kvietimus  ir įvyko  gastrolės į Berlyną su spektakliu ,,Keliaujantys" festivalyje "Voices" bei su spektakliu "Chroma" festivalyje TR Warszawa MMLAB iniciatyva.</t>
  </si>
  <si>
    <t>Į reperturą įtrauktas spektaklis "Chroma" sukurtas kartu su MMLAB. 4 kartus parodytas teatro stacionare, 1 gastrolėse Varėnoje, 1 gastrolėse Varšuvoje</t>
  </si>
  <si>
    <r>
      <t xml:space="preserve">III. Tarpsektorinis bendradarbiavimas:
</t>
    </r>
    <r>
      <rPr>
        <i/>
        <sz val="11"/>
        <color theme="1"/>
        <rFont val="Calibri"/>
        <family val="2"/>
        <scheme val="minor"/>
      </rPr>
      <t xml:space="preserve">1. Spektaklio ,,Chroma", rež. N. Jasinskas, M. Teteruk, sukūrimas ir viešas atlikimas ĮVYKDYTA.  Sukutas N.Jasinsko ir M.Teteruk spektaklis ,,Chroma" bendradarbiaujant su MMLAB jungtinės veiklos sutarties pagrindu. </t>
    </r>
  </si>
  <si>
    <t>Pasiteisino sezoninių teatro tyrimų periodiškumas, todėl atlikome du tyrimus.</t>
  </si>
  <si>
    <r>
      <t xml:space="preserve">IV. Rinkodara:
</t>
    </r>
    <r>
      <rPr>
        <i/>
        <sz val="11"/>
        <color theme="1"/>
        <rFont val="Calibri"/>
        <family val="2"/>
        <scheme val="minor"/>
      </rPr>
      <t xml:space="preserve">1. Atlikti lankytojų pasitenkinimo teikiamomis paslaugomis tyrimą. ĮVYKDYTA.  Atlikti du tyrimai - Jaunimo teatro paslaugų vartotojų pasitenkinimo apklausose 2025-05-12  gauti 67 atsakymai; 2025-12-10 - 110 atsakymų. 2025 m. gruodį atliktos Jaunimo teatro paslaugų vartotojų pasitenkinimo apklausos duomenimis,  73,6 proc. apklaustųjų apsilankymą Jaunimo teatre įvertino aukščiausiu galimu įvertinimu (5 iš 5). 81 proc. apklaustųjų rekomenduotų šį spektaklį kitiems žmonėms. Daugiausia teatro lankytojų (52 proc.) apie spektaklį sužinojo iš teatro interneto svetainės. 55 proc. apklaustųjų teatro svetainę įvardijo kaip pagrindinį naujienų apie teatrą šaltinį. 89 proc. apklaustųjų ketina apsilankyti Jaunimo teatre ateityje. </t>
    </r>
  </si>
  <si>
    <r>
      <t xml:space="preserve">V. Savanoriavimas, socialinis dalyvavimas:
</t>
    </r>
    <r>
      <rPr>
        <i/>
        <sz val="11"/>
        <color theme="1"/>
        <rFont val="Calibri"/>
        <family val="2"/>
        <scheme val="minor"/>
      </rPr>
      <t>1. Organizuoti savanorių paiešką ir atranką. ĮVYKDYTA. Aktyviai organizuota savanorių paieška pritraukė žymiai didesnį jų skaičių nei planuota.
2. Organizuoti darbą su atrinktais savanoriais, siekiant juos sudominti ir integruoti į teatro veiklas. ĮVYKDYTA. Buvo sudaryta galimybė stebėti spektaklius, bendrauti su teatro darbuotojais.</t>
    </r>
  </si>
  <si>
    <t>Tai susiję su aktyvia komunikacija apie savanorių atranką ir paiešką. Kvietimas savanoriauti pasiekė didesnę auditoriją negu įprastai.</t>
  </si>
  <si>
    <r>
      <t xml:space="preserve">I. Personalo valdymas:
</t>
    </r>
    <r>
      <rPr>
        <i/>
        <sz val="11"/>
        <color theme="1"/>
        <rFont val="Calibri"/>
        <family val="2"/>
        <scheme val="minor"/>
      </rPr>
      <t>1. Esminių administracijos struktūros pokyčių nenumatoma. ĮVYKDYTA. Esminiai administracijos struktūros pokyčiai nebuvo vykdomi.</t>
    </r>
  </si>
  <si>
    <t>2116241.53</t>
  </si>
  <si>
    <t>1426381.53</t>
  </si>
  <si>
    <t>Neplanuotai didelis skaičius darbuotojų nuotoliniu būdu išklausė korupcijos prevencijos, viešųjų ir privačių interesų derinimo kursus.</t>
  </si>
  <si>
    <t>Pakankamai mažas darbuotojų skaičius lankė mokamus kursus. Didžioji dalis mokėsi nuotoliniu būdu neatlygintinai.</t>
  </si>
  <si>
    <r>
      <t xml:space="preserve">II. Kvalifikacijos tobulinimas:
</t>
    </r>
    <r>
      <rPr>
        <i/>
        <sz val="11"/>
        <color theme="1"/>
        <rFont val="Calibri"/>
        <family val="2"/>
        <scheme val="minor"/>
      </rPr>
      <t>1. Numatomas kvalifikacijos tobulinimas finansų apskaitos, personalo valdymo, viešųjų pirkimų, korupcijos prevencijos srityse. ĮVYKDYTA. Tobulinta kvalifikacija korupcijos prevencijos  ir viešųjų ir privačių interesų derinimo srityje bei garso operatorių.</t>
    </r>
  </si>
  <si>
    <t>Teatro nauji pastatymai ir aktyvūs rinkodariniai veiksmai žymiai padidino planuotas pajamas.</t>
  </si>
  <si>
    <r>
      <t xml:space="preserve">I. Nekilnojamo turto valdymas
</t>
    </r>
    <r>
      <rPr>
        <i/>
        <sz val="11"/>
        <rFont val="Calibri"/>
        <family val="2"/>
        <scheme val="minor"/>
      </rPr>
      <t>1. Įgyvendinus teatro rekonstrukciją ir pastatą pripažinus tinkamu naudoti, NTR įregistruoti atnaujintą pastatų kadastrinių matavimų bylą su patikslintais duomenimis ĮVYKDYTA. NTR  įregistruoti atnaujinti pastatų kadastriniai duomenys.</t>
    </r>
  </si>
  <si>
    <t>Atnaujinus kadastrinių matavimų bylas po rekonstrukcijos pasikeitė turimas plotas, taip pat labai aktyviai taupėme šildymo ir kitų komunalinių paslaugų sąnaudas.</t>
  </si>
  <si>
    <t>Brango kuras ir eksploatacinės išlaidos.</t>
  </si>
  <si>
    <r>
      <t xml:space="preserve">II. Kilnojamo turto valdymas:
</t>
    </r>
    <r>
      <rPr>
        <i/>
        <sz val="11"/>
        <rFont val="Calibri"/>
        <family val="2"/>
        <scheme val="minor"/>
      </rPr>
      <t>1. Nuolatinė transporto priemonių techninės būklės priežiūra.ĮVYKDYTA. Buvo vykdoma nuolatinė transporto priemonių techninės būklės priežiūra</t>
    </r>
  </si>
  <si>
    <r>
      <t xml:space="preserve">I. Viešųjų pirkimų vykdymas:
</t>
    </r>
    <r>
      <rPr>
        <i/>
        <sz val="11"/>
        <color theme="1"/>
        <rFont val="Calibri"/>
        <family val="2"/>
        <scheme val="minor"/>
      </rPr>
      <t>1.  Siekti 100 proc. žaliųjų pirkimų nuo visos pirkimų vertės. ĮVYKDYTA</t>
    </r>
  </si>
  <si>
    <t>Geltona, 2</t>
  </si>
  <si>
    <t>Teatro vadovas</t>
  </si>
  <si>
    <t>Audronis Liuga</t>
  </si>
  <si>
    <t xml:space="preserve">Lankytojų skaičiaus planuotas rodiklis nepasiektas, nes sumažėjo parodytų spektaklių skaičius palyginus su 2024 m. (Paaiškinimas prie skyriaus II.Kūrybinė veikla) </t>
  </si>
  <si>
    <t>_</t>
  </si>
  <si>
    <r>
      <t xml:space="preserve">I. Apsilankymai:
</t>
    </r>
    <r>
      <rPr>
        <i/>
        <sz val="11"/>
        <color theme="1"/>
        <rFont val="Calibri"/>
        <family val="2"/>
        <scheme val="minor"/>
      </rPr>
      <t>1. Organizuoti tinkamą ir saugų žiūrovų aptarnavimą. ĮVYKDYTA. Organizuotas tinkamas ir saugus žiūrovų aptarnavimas, užtikrinantis jų optimalų pasitenkinimą stebint spektaklius
 2. Skatinti informacinėmis</t>
    </r>
    <r>
      <rPr>
        <i/>
        <sz val="11"/>
        <color theme="1"/>
        <rFont val="Calibri"/>
        <family val="2"/>
        <charset val="186"/>
        <scheme val="minor"/>
      </rPr>
      <t>, reklaminėmis</t>
    </r>
    <r>
      <rPr>
        <i/>
        <sz val="11"/>
        <color theme="1"/>
        <rFont val="Calibri"/>
        <family val="2"/>
        <scheme val="minor"/>
      </rPr>
      <t>, rinkodarinėmis priemonėmis žiūrovų lankymąsi. ĮVYKDYTA. Organizuotas ir skatintas žiūrovų lankomumas per socialinius tinklus, informacinėmis,</t>
    </r>
    <r>
      <rPr>
        <i/>
        <sz val="11"/>
        <color theme="1"/>
        <rFont val="Calibri"/>
        <family val="2"/>
        <charset val="186"/>
        <scheme val="minor"/>
      </rPr>
      <t xml:space="preserve"> reklaminėmis</t>
    </r>
    <r>
      <rPr>
        <i/>
        <sz val="11"/>
        <color theme="1"/>
        <rFont val="Calibri"/>
        <family val="2"/>
        <scheme val="minor"/>
      </rPr>
      <t>, rinkodarinėmis priemonėmis. Rengiami ir atnaujinami  rinkodaros planai.
3.Dalyvauti Vilniaus knygų mugėje siekiant pritraukti Vilniaus ir kitų miestų bei regionų skaitančią publiką lankytis teatre. ĮVYKDYTA                                                                                                                               
4. Bendradarbiauti su švietimo ir mokymo įstaigomis (Šiaurės licėjumi, DofE Lietuva, M. K. Čiurlionio Muzikos ir Meno mokykla ir kt.) siekiant sudominti teatru moksleivių ir  jaunimo tikslines auditorijas. ĮVYKDYTA : vyko susitikimai, diskusijos su moksleiviais ir mokytojais, kurie lankėsi spektakliuose; inicijuotas moksleivių kūrybinio rašymo konkursas.</t>
    </r>
  </si>
  <si>
    <t xml:space="preserve">Neplanuota </t>
  </si>
  <si>
    <r>
      <t xml:space="preserve">I. Projektų valdymas:
</t>
    </r>
    <r>
      <rPr>
        <i/>
        <sz val="11"/>
        <color theme="1"/>
        <rFont val="Calibri"/>
        <family val="2"/>
        <scheme val="minor"/>
      </rPr>
      <t>1.  Investicinių projektų</t>
    </r>
    <r>
      <rPr>
        <i/>
        <sz val="11"/>
        <color theme="1"/>
        <rFont val="Calibri"/>
        <family val="2"/>
        <charset val="186"/>
        <scheme val="minor"/>
      </rPr>
      <t xml:space="preserve"> 2025 m.</t>
    </r>
    <r>
      <rPr>
        <i/>
        <sz val="11"/>
        <color rgb="FF00B0F0"/>
        <rFont val="Calibri"/>
        <family val="2"/>
        <charset val="186"/>
        <scheme val="minor"/>
      </rPr>
      <t xml:space="preserve"> </t>
    </r>
    <r>
      <rPr>
        <i/>
        <sz val="11"/>
        <color theme="1"/>
        <rFont val="Calibri"/>
        <family val="2"/>
        <scheme val="minor"/>
      </rPr>
      <t>nebuvo.</t>
    </r>
  </si>
  <si>
    <r>
      <t>3. Bendradarbiavimas su NVO.                                                                                                                                                                                                           1) sukurtas spektaklis „Chroma“  (rež. N.Jasinskas), bendradarbiaujant su VšĮ „Mokslo ir meno laboratorija“.</t>
    </r>
    <r>
      <rPr>
        <sz val="12"/>
        <rFont val="Calibri Light"/>
        <family val="2"/>
        <charset val="186"/>
        <scheme val="major"/>
      </rPr>
      <t xml:space="preserve"> ĮVYKDYTA. Spektaklis 4 kartus parodytas teatro stacionare, 1 -gastrolėse Varėnoje, 1- gastrolėse Varšuvoje </t>
    </r>
    <r>
      <rPr>
        <b/>
        <sz val="12"/>
        <color rgb="FF00B0F0"/>
        <rFont val="Calibri Light"/>
        <family val="2"/>
        <charset val="186"/>
        <scheme val="major"/>
      </rPr>
      <t xml:space="preserve">             </t>
    </r>
    <r>
      <rPr>
        <b/>
        <sz val="12"/>
        <rFont val="Calibri Light"/>
        <family val="2"/>
        <charset val="186"/>
        <scheme val="major"/>
      </rPr>
      <t xml:space="preserve">                                                                                                                                                                                                                       2) įgyvendintas kolektyvinės kūrybos/visuomenės tyrimo projektas „Išnykstantys“, bendradarbiaujant su VšĮ „Atviras ratas“. </t>
    </r>
    <r>
      <rPr>
        <sz val="12"/>
        <rFont val="Calibri Light"/>
        <family val="2"/>
        <charset val="186"/>
        <scheme val="major"/>
      </rPr>
      <t xml:space="preserve">NEĮVYKDYTA </t>
    </r>
  </si>
  <si>
    <t>Žalia, 2,2</t>
  </si>
  <si>
    <r>
      <t>1. Teatro identiteto formavimas ir tarptautiškumo plėtra</t>
    </r>
    <r>
      <rPr>
        <b/>
        <sz val="12"/>
        <color rgb="FF0070C0"/>
        <rFont val="Calibri Light"/>
        <family val="2"/>
        <charset val="186"/>
        <scheme val="major"/>
      </rPr>
      <t>:</t>
    </r>
    <r>
      <rPr>
        <b/>
        <sz val="12"/>
        <rFont val="Calibri Light"/>
        <family val="2"/>
        <charset val="186"/>
        <scheme val="major"/>
      </rPr>
      <t xml:space="preserve"> 
1) įgyvendinamas naujas Prancūzijoje reziduojančio vengrų režisieriaus Arpado Shillingo pastatymas „Paguoda“ su didžiąja dalimi Jaunimo teatro trupės -</t>
    </r>
    <r>
      <rPr>
        <sz val="12"/>
        <rFont val="Calibri Light"/>
        <family val="2"/>
        <charset val="186"/>
        <scheme val="major"/>
      </rPr>
      <t xml:space="preserve">ĮVYKDYTA. Spektaklis išleistas pavadinimu "Keliaujantys", pavadinimas "Paguoda" buvo numatytas kaip darbinis; </t>
    </r>
    <r>
      <rPr>
        <b/>
        <sz val="12"/>
        <rFont val="Calibri Light"/>
        <family val="2"/>
        <charset val="186"/>
        <scheme val="major"/>
      </rPr>
      <t xml:space="preserve">
2) pradėtas įgyvendinti suomių režisieriaus Kristiano Smedso projektas „Nina“ (premjera 2026 m. sausį) -</t>
    </r>
    <r>
      <rPr>
        <sz val="12"/>
        <rFont val="Calibri Light"/>
        <family val="2"/>
        <charset val="186"/>
        <scheme val="major"/>
      </rPr>
      <t xml:space="preserve">NEĮVYKDYTA; </t>
    </r>
    <r>
      <rPr>
        <b/>
        <sz val="12"/>
        <rFont val="Calibri Light"/>
        <family val="2"/>
        <charset val="186"/>
        <scheme val="major"/>
      </rPr>
      <t xml:space="preserve">
3)vykdomi parengiamieji bendradarbiavimo su graikų teatro menininkais darbai ruošiantis Graikojoje reziduojančio režisieriaus Cezario Graužinio naujam pastatymui Jaunimo teatre „Filoktetas“ (premjera 2026 m. birželį) -</t>
    </r>
    <r>
      <rPr>
        <sz val="12"/>
        <rFont val="Calibri Light"/>
        <family val="2"/>
        <charset val="186"/>
        <scheme val="major"/>
      </rPr>
      <t xml:space="preserve">ĮVYKDYTA. Atrinkti pastatymo aktoriai ir suformuota jo kūrybinė grupė.  
Padarytas naujas Sofoklio pjesės „Filoktetas“ vertimas iš graikų į lietuvių kalbą. 
Parengta ir teatre viešai pristatyta spektaklio pastatymo režisūrinė ir scenografinė koncepcija. 
</t>
    </r>
    <r>
      <rPr>
        <b/>
        <sz val="12"/>
        <rFont val="Calibri Light"/>
        <family val="2"/>
        <charset val="186"/>
        <scheme val="major"/>
      </rPr>
      <t xml:space="preserve">
4) spektaklio „Užburtas kalnas“ (rež. Krystian Lupa) gastrolės Varšuvoje-</t>
    </r>
    <r>
      <rPr>
        <sz val="12"/>
        <rFont val="Calibri Light"/>
        <family val="2"/>
        <charset val="186"/>
        <scheme val="major"/>
      </rPr>
      <t>ĮVYKDYTA. Jaunimo teatro „Užburtas kalnas“ vainikavo pirmą kartą Varšuvoje surengto tarptautinio teatro festivalio „Lamentacija“ programą. Prestižinėje Teatr Polski scenoje 2 kartus parodytas spektaklis sutraukė lenkų teatro pasaulio elitą, pelnė aukštus įvertinimus ir buvo lenkų kritikų minimas tarp svarbiausių 2025-ųjų Lenkijos teatro įvykių.</t>
    </r>
  </si>
  <si>
    <r>
      <t xml:space="preserve">I. Pritrauktos papildomos lėšos:
</t>
    </r>
    <r>
      <rPr>
        <i/>
        <sz val="11"/>
        <color theme="1"/>
        <rFont val="Calibri"/>
        <family val="2"/>
        <scheme val="minor"/>
      </rPr>
      <t xml:space="preserve">1. Papildomos lėšos Veiklos skatinimo plano programos  projektams. ĮVYKDYTA.  Lėšos skirtos 3 projektams: spektaklio "Laukinė antis"pastatymui, Blacx Box programai, spektaklio "Keliajantys"pastatymui
2.Organizuoti teatro veiklą, kuri užtikrintų pajamų įmokų plano įvykdymą  ĮVYKDYTA. Veikla organizuota itin efektyviai, pajamų įmokų plano rodikliai viršyti.
3. Pritraukti lėšas iš tarptautinių festivalių. ĮVYKDYTA. Berlyno festivalis "VOICES" kompanija Karten Witt Musik Mangememt  24799,00 Eur finansavo spektaklio "Keliajantys" išlaidas; Varšuvos festivalis Teatr Polski Arnolda Szyfmana Warszawie 38038,00 Eur.finansavo spektaklio "Užburtas kalnas" išlaidas.  </t>
    </r>
    <r>
      <rPr>
        <b/>
        <sz val="11"/>
        <color theme="1"/>
        <rFont val="Calibri"/>
        <family val="2"/>
        <scheme val="minor"/>
      </rPr>
      <t xml:space="preserve">                                                                                    </t>
    </r>
  </si>
  <si>
    <t>Pasiūlymas dėl metodikos: Šiai kategorijai buvome  priskyrę spektaklius, kurie nėra tiesiogiai kurti vaikų ar mokinių auditorijai, bet tematika ar kūriniai pagal kuriuos pastatyti spektakliai yra mokymo programose - "Don Kichotas", "Jauno žmogaus memuarai". Tačiau gavę ministerijos pastabą, kad jie nėra kurti specialiai vaikams ir mokiniams, neįtraukėme į bendrą šios kategorijos renginių skaičių. Siūlome tikslinti metodiką, priskiriant tokio pobūdžio spektaklius kaip tinkamus šiai kategorijai, taip pat spektaklius, kurie savo turiniu atspindi moksleiviško amžiaus jaunimo problematiką.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</si>
</sst>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charset val="186"/>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charset val="186"/>
      <scheme val="minor"/>
    </font>
    <font>
      <b/>
      <sz val="11"/>
      <name val="Calibri"/>
      <family val="2"/>
      <charset val="186"/>
      <scheme val="minor"/>
    </font>
    <font>
      <i/>
      <sz val="11"/>
      <color theme="1"/>
      <name val="Calibri"/>
      <family val="2"/>
      <charset val="186"/>
      <scheme val="minor"/>
    </font>
    <font>
      <sz val="11"/>
      <name val="Calibri"/>
      <family val="2"/>
      <charset val="186"/>
      <scheme val="minor"/>
    </font>
    <font>
      <sz val="11"/>
      <color theme="1"/>
      <name val="Calibri"/>
      <family val="2"/>
      <charset val="186"/>
      <scheme val="minor"/>
    </font>
    <font>
      <b/>
      <sz val="14"/>
      <name val="Calibri Light"/>
      <family val="2"/>
      <charset val="186"/>
      <scheme val="major"/>
    </font>
    <font>
      <b/>
      <sz val="12"/>
      <name val="Calibri Light"/>
      <family val="2"/>
      <charset val="186"/>
      <scheme val="major"/>
    </font>
    <font>
      <b/>
      <sz val="16"/>
      <name val="Calibri Light"/>
      <family val="2"/>
      <charset val="186"/>
      <scheme val="major"/>
    </font>
    <font>
      <b/>
      <i/>
      <sz val="16"/>
      <name val="Calibri Light"/>
      <family val="2"/>
      <charset val="186"/>
      <scheme val="major"/>
    </font>
    <font>
      <b/>
      <sz val="12"/>
      <color theme="1"/>
      <name val="Calibri"/>
      <family val="2"/>
      <charset val="186"/>
      <scheme val="minor"/>
    </font>
    <font>
      <b/>
      <sz val="16"/>
      <color rgb="FFC00000"/>
      <name val="Calibri Light"/>
      <family val="2"/>
      <charset val="186"/>
      <scheme val="major"/>
    </font>
    <font>
      <sz val="13"/>
      <color theme="1"/>
      <name val="Calibri"/>
      <family val="2"/>
      <charset val="186"/>
      <scheme val="minor"/>
    </font>
    <font>
      <b/>
      <i/>
      <sz val="11"/>
      <name val="Calibri"/>
      <family val="2"/>
      <charset val="186"/>
      <scheme val="minor"/>
    </font>
    <font>
      <sz val="11"/>
      <name val="Calibri"/>
      <family val="2"/>
      <scheme val="minor"/>
    </font>
    <font>
      <b/>
      <sz val="11"/>
      <name val="Calibri"/>
      <family val="2"/>
      <scheme val="minor"/>
    </font>
    <font>
      <b/>
      <sz val="11"/>
      <color theme="1"/>
      <name val="Calibri"/>
      <family val="2"/>
      <scheme val="minor"/>
    </font>
    <font>
      <i/>
      <sz val="11"/>
      <name val="Calibri"/>
      <family val="2"/>
      <scheme val="minor"/>
    </font>
    <font>
      <b/>
      <i/>
      <sz val="14"/>
      <color theme="1"/>
      <name val="Calibri"/>
      <family val="2"/>
      <scheme val="minor"/>
    </font>
    <font>
      <b/>
      <sz val="14"/>
      <color theme="1"/>
      <name val="Calibri"/>
      <family val="2"/>
      <scheme val="minor"/>
    </font>
    <font>
      <i/>
      <sz val="14"/>
      <color theme="1"/>
      <name val="Calibri"/>
      <family val="2"/>
      <scheme val="minor"/>
    </font>
    <font>
      <i/>
      <sz val="11"/>
      <color theme="1"/>
      <name val="Calibri"/>
      <family val="2"/>
      <scheme val="minor"/>
    </font>
    <font>
      <b/>
      <i/>
      <sz val="11"/>
      <color rgb="FFC00000"/>
      <name val="Calibri"/>
      <family val="2"/>
      <scheme val="minor"/>
    </font>
    <font>
      <i/>
      <sz val="11"/>
      <color rgb="FFC00000"/>
      <name val="Calibri"/>
      <family val="2"/>
      <scheme val="minor"/>
    </font>
    <font>
      <sz val="11"/>
      <color rgb="FFC00000"/>
      <name val="Calibri"/>
      <family val="2"/>
      <scheme val="minor"/>
    </font>
    <font>
      <b/>
      <i/>
      <sz val="11"/>
      <color theme="1"/>
      <name val="Calibri"/>
      <family val="2"/>
      <charset val="186"/>
      <scheme val="minor"/>
    </font>
    <font>
      <b/>
      <i/>
      <sz val="11"/>
      <color theme="1"/>
      <name val="Calibri"/>
      <family val="2"/>
      <scheme val="minor"/>
    </font>
    <font>
      <b/>
      <sz val="11"/>
      <color theme="0"/>
      <name val="Calibri"/>
      <family val="2"/>
      <charset val="186"/>
      <scheme val="minor"/>
    </font>
    <font>
      <sz val="12"/>
      <name val="Calibri Light"/>
      <family val="2"/>
      <charset val="186"/>
      <scheme val="major"/>
    </font>
    <font>
      <i/>
      <sz val="11"/>
      <color rgb="FF00B0F0"/>
      <name val="Calibri"/>
      <family val="2"/>
      <charset val="186"/>
      <scheme val="minor"/>
    </font>
    <font>
      <sz val="11"/>
      <color rgb="FF00B0F0"/>
      <name val="Calibri"/>
      <family val="2"/>
      <charset val="186"/>
      <scheme val="minor"/>
    </font>
    <font>
      <b/>
      <sz val="12"/>
      <color rgb="FF00B0F0"/>
      <name val="Calibri Light"/>
      <family val="2"/>
      <charset val="186"/>
      <scheme val="major"/>
    </font>
    <font>
      <b/>
      <sz val="12"/>
      <color rgb="FF0070C0"/>
      <name val="Calibri Light"/>
      <family val="2"/>
      <charset val="186"/>
      <scheme val="major"/>
    </font>
    <font>
      <b/>
      <sz val="12"/>
      <color rgb="FF000000"/>
      <name val="Aptos"/>
      <family val="2"/>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s>
  <cellStyleXfs count="2">
    <xf numFmtId="0" fontId="0" fillId="0" borderId="0"/>
    <xf numFmtId="9" fontId="9" fillId="0" borderId="0" applyFont="0" applyFill="0" applyBorder="0" applyAlignment="0" applyProtection="0"/>
  </cellStyleXfs>
  <cellXfs count="192">
    <xf numFmtId="0" fontId="0" fillId="0" borderId="0" xfId="0"/>
    <xf numFmtId="0" fontId="0" fillId="0" borderId="0" xfId="0" applyProtection="1">
      <protection locked="0"/>
    </xf>
    <xf numFmtId="0" fontId="5" fillId="0" borderId="0" xfId="0" applyFont="1" applyAlignment="1" applyProtection="1">
      <alignment horizontal="center" vertical="top"/>
      <protection locked="0"/>
    </xf>
    <xf numFmtId="9" fontId="5" fillId="0" borderId="0" xfId="0" applyNumberFormat="1" applyFont="1" applyAlignment="1" applyProtection="1">
      <alignment horizontal="center" vertical="top"/>
      <protection locked="0"/>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top" wrapText="1"/>
      <protection locked="0"/>
    </xf>
    <xf numFmtId="0" fontId="10" fillId="0" borderId="0" xfId="0" applyFont="1" applyAlignment="1" applyProtection="1">
      <alignment horizontal="left" vertical="top" wrapText="1"/>
      <protection locked="0"/>
    </xf>
    <xf numFmtId="0" fontId="14" fillId="0" borderId="0" xfId="0" applyFont="1" applyProtection="1">
      <protection locked="0"/>
    </xf>
    <xf numFmtId="0" fontId="7" fillId="0" borderId="0" xfId="0" applyFont="1" applyAlignment="1" applyProtection="1">
      <alignment horizontal="center"/>
      <protection locked="0"/>
    </xf>
    <xf numFmtId="0" fontId="0" fillId="4" borderId="1" xfId="0" applyFill="1" applyBorder="1" applyAlignment="1">
      <alignment horizontal="center" vertical="center" wrapText="1"/>
    </xf>
    <xf numFmtId="0" fontId="11" fillId="0" borderId="1" xfId="0" applyFont="1" applyBorder="1" applyAlignment="1" applyProtection="1">
      <alignment horizontal="center" vertical="center" wrapText="1"/>
      <protection locked="0"/>
    </xf>
    <xf numFmtId="9" fontId="11" fillId="0" borderId="1" xfId="0" applyNumberFormat="1" applyFont="1" applyBorder="1" applyAlignment="1">
      <alignment horizontal="center" vertical="center" wrapText="1"/>
    </xf>
    <xf numFmtId="0" fontId="11" fillId="0" borderId="1" xfId="0" applyFont="1" applyBorder="1" applyAlignment="1" applyProtection="1">
      <alignment horizontal="left" vertical="center" wrapText="1"/>
      <protection locked="0"/>
    </xf>
    <xf numFmtId="0" fontId="6" fillId="2" borderId="1" xfId="0" applyFont="1" applyFill="1" applyBorder="1" applyAlignment="1" applyProtection="1">
      <alignment horizontal="center" vertical="top" wrapText="1"/>
      <protection locked="0"/>
    </xf>
    <xf numFmtId="0" fontId="6" fillId="2" borderId="1" xfId="0" applyFont="1" applyFill="1" applyBorder="1" applyAlignment="1">
      <alignment horizontal="center" vertical="top" wrapText="1"/>
    </xf>
    <xf numFmtId="0" fontId="19" fillId="4" borderId="1" xfId="0" applyFont="1" applyFill="1" applyBorder="1" applyAlignment="1">
      <alignment horizontal="left" vertical="top" wrapText="1"/>
    </xf>
    <xf numFmtId="0" fontId="19" fillId="4" borderId="1" xfId="0" applyFont="1" applyFill="1" applyBorder="1" applyAlignment="1">
      <alignment vertical="top" wrapText="1"/>
    </xf>
    <xf numFmtId="0" fontId="19" fillId="2" borderId="1" xfId="0" applyFont="1" applyFill="1" applyBorder="1" applyAlignment="1" applyProtection="1">
      <alignment horizontal="center" vertical="top" wrapText="1"/>
      <protection locked="0"/>
    </xf>
    <xf numFmtId="0" fontId="20" fillId="2" borderId="1" xfId="0" applyFont="1" applyFill="1" applyBorder="1" applyAlignment="1" applyProtection="1">
      <alignment horizontal="center" vertical="top" wrapText="1"/>
      <protection locked="0"/>
    </xf>
    <xf numFmtId="0" fontId="20" fillId="4" borderId="1" xfId="0" applyFont="1" applyFill="1" applyBorder="1" applyAlignment="1">
      <alignment horizontal="left" vertical="top" wrapText="1"/>
    </xf>
    <xf numFmtId="9" fontId="20" fillId="2" borderId="1" xfId="0" applyNumberFormat="1" applyFont="1" applyFill="1" applyBorder="1" applyAlignment="1">
      <alignment horizontal="center" vertical="top" wrapText="1"/>
    </xf>
    <xf numFmtId="0" fontId="20" fillId="2" borderId="1" xfId="0" applyFont="1" applyFill="1" applyBorder="1" applyAlignment="1" applyProtection="1">
      <alignment horizontal="center" vertical="top"/>
      <protection locked="0"/>
    </xf>
    <xf numFmtId="9" fontId="19" fillId="2" borderId="1" xfId="0" applyNumberFormat="1" applyFont="1" applyFill="1" applyBorder="1" applyAlignment="1">
      <alignment horizontal="center" vertical="top" wrapText="1"/>
    </xf>
    <xf numFmtId="0" fontId="8" fillId="0" borderId="0" xfId="0" applyFont="1" applyAlignment="1" applyProtection="1">
      <alignment horizontal="left" vertical="top"/>
      <protection locked="0"/>
    </xf>
    <xf numFmtId="0" fontId="8" fillId="4" borderId="1" xfId="0" applyFont="1" applyFill="1" applyBorder="1" applyAlignment="1">
      <alignment horizontal="center" vertical="center"/>
    </xf>
    <xf numFmtId="0" fontId="19" fillId="4" borderId="1" xfId="0" applyFont="1" applyFill="1" applyBorder="1" applyAlignment="1" applyProtection="1">
      <alignment horizontal="center" vertical="top" wrapText="1"/>
      <protection locked="0"/>
    </xf>
    <xf numFmtId="0" fontId="20" fillId="4" borderId="1" xfId="0" applyFont="1" applyFill="1" applyBorder="1" applyAlignment="1" applyProtection="1">
      <alignment horizontal="center" vertical="top" wrapText="1"/>
      <protection locked="0"/>
    </xf>
    <xf numFmtId="0" fontId="18" fillId="0" borderId="1" xfId="0" applyFont="1" applyBorder="1" applyAlignment="1" applyProtection="1">
      <alignment horizontal="left" vertical="top" wrapText="1"/>
      <protection locked="0"/>
    </xf>
    <xf numFmtId="0" fontId="0" fillId="0" borderId="0" xfId="0" applyAlignment="1">
      <alignment horizontal="center"/>
    </xf>
    <xf numFmtId="2" fontId="19" fillId="2" borderId="1" xfId="1" applyNumberFormat="1" applyFont="1" applyFill="1" applyBorder="1" applyAlignment="1" applyProtection="1">
      <alignment horizontal="center" vertical="top" wrapText="1"/>
    </xf>
    <xf numFmtId="0" fontId="17" fillId="4" borderId="1" xfId="0" applyFont="1" applyFill="1" applyBorder="1" applyAlignment="1">
      <alignment horizontal="left" vertical="top" wrapText="1"/>
    </xf>
    <xf numFmtId="9" fontId="5" fillId="4" borderId="2" xfId="0" applyNumberFormat="1" applyFont="1" applyFill="1" applyBorder="1" applyAlignment="1">
      <alignment horizontal="center" vertical="center" wrapText="1"/>
    </xf>
    <xf numFmtId="0" fontId="20" fillId="3" borderId="1" xfId="0" applyFont="1" applyFill="1" applyBorder="1" applyAlignment="1" applyProtection="1">
      <alignment horizontal="left" vertical="top" wrapText="1"/>
      <protection locked="0"/>
    </xf>
    <xf numFmtId="1" fontId="20" fillId="2" borderId="1" xfId="0" applyNumberFormat="1" applyFont="1" applyFill="1" applyBorder="1" applyAlignment="1">
      <alignment horizontal="center" vertical="top" wrapText="1"/>
    </xf>
    <xf numFmtId="0" fontId="19" fillId="4" borderId="2" xfId="0" applyFont="1" applyFill="1" applyBorder="1" applyAlignment="1">
      <alignment horizontal="left" vertical="top" wrapText="1"/>
    </xf>
    <xf numFmtId="0" fontId="19" fillId="4" borderId="2" xfId="0" applyFont="1" applyFill="1" applyBorder="1" applyAlignment="1" applyProtection="1">
      <alignment horizontal="center" vertical="top" wrapText="1"/>
      <protection locked="0"/>
    </xf>
    <xf numFmtId="0" fontId="19" fillId="2" borderId="2" xfId="0" applyFont="1" applyFill="1" applyBorder="1" applyAlignment="1" applyProtection="1">
      <alignment horizontal="center" vertical="top" wrapText="1"/>
      <protection locked="0"/>
    </xf>
    <xf numFmtId="9" fontId="19" fillId="2" borderId="2" xfId="0" applyNumberFormat="1" applyFont="1" applyFill="1" applyBorder="1" applyAlignment="1">
      <alignment horizontal="center" vertical="top" wrapText="1"/>
    </xf>
    <xf numFmtId="0" fontId="18" fillId="3" borderId="1" xfId="0" applyFont="1" applyFill="1" applyBorder="1" applyAlignment="1" applyProtection="1">
      <alignment horizontal="left" vertical="top" wrapText="1"/>
      <protection locked="0"/>
    </xf>
    <xf numFmtId="0" fontId="14" fillId="0" borderId="0" xfId="0" applyFont="1" applyAlignment="1" applyProtection="1">
      <alignment horizontal="center" vertical="center"/>
      <protection locked="0"/>
    </xf>
    <xf numFmtId="0" fontId="5" fillId="4" borderId="1" xfId="0" applyFont="1" applyFill="1" applyBorder="1" applyAlignment="1">
      <alignment vertical="top" wrapText="1"/>
    </xf>
    <xf numFmtId="0" fontId="2" fillId="4" borderId="1" xfId="0" applyFont="1" applyFill="1" applyBorder="1" applyAlignment="1">
      <alignment horizontal="center" vertical="center" wrapText="1"/>
    </xf>
    <xf numFmtId="9" fontId="2" fillId="4"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xf>
    <xf numFmtId="0" fontId="20" fillId="2" borderId="1" xfId="0" applyFont="1" applyFill="1" applyBorder="1" applyAlignment="1">
      <alignment horizontal="center" vertical="top" wrapText="1"/>
    </xf>
    <xf numFmtId="0" fontId="20" fillId="4" borderId="1" xfId="0" applyFont="1" applyFill="1" applyBorder="1" applyAlignment="1">
      <alignment vertical="top" wrapText="1"/>
    </xf>
    <xf numFmtId="9" fontId="31" fillId="3" borderId="1" xfId="0" applyNumberFormat="1" applyFont="1" applyFill="1" applyBorder="1" applyAlignment="1">
      <alignment horizontal="center" vertical="top" wrapText="1"/>
    </xf>
    <xf numFmtId="0" fontId="20" fillId="3" borderId="5" xfId="0" applyFont="1" applyFill="1" applyBorder="1" applyAlignment="1">
      <alignment vertical="top" wrapText="1"/>
    </xf>
    <xf numFmtId="0" fontId="20" fillId="3" borderId="6" xfId="0" applyFont="1" applyFill="1" applyBorder="1" applyAlignment="1">
      <alignment vertical="top" wrapText="1"/>
    </xf>
    <xf numFmtId="0" fontId="20" fillId="3" borderId="7" xfId="0" applyFont="1" applyFill="1" applyBorder="1" applyAlignment="1">
      <alignment vertical="top" wrapText="1"/>
    </xf>
    <xf numFmtId="0" fontId="34" fillId="0" borderId="1" xfId="0" applyFont="1" applyBorder="1" applyAlignment="1" applyProtection="1">
      <alignment horizontal="left" vertical="top" wrapText="1"/>
      <protection locked="0"/>
    </xf>
    <xf numFmtId="0" fontId="34" fillId="3" borderId="1" xfId="0" applyFont="1" applyFill="1" applyBorder="1" applyAlignment="1" applyProtection="1">
      <alignment horizontal="left" vertical="top" wrapText="1"/>
      <protection locked="0"/>
    </xf>
    <xf numFmtId="0" fontId="34" fillId="0" borderId="0" xfId="0" applyFont="1" applyAlignment="1" applyProtection="1">
      <alignment vertical="top" wrapText="1"/>
      <protection locked="0"/>
    </xf>
    <xf numFmtId="0" fontId="5" fillId="2" borderId="1" xfId="0" applyFont="1" applyFill="1" applyBorder="1" applyAlignment="1" applyProtection="1">
      <alignment horizontal="center" vertical="top"/>
      <protection locked="0"/>
    </xf>
    <xf numFmtId="0" fontId="5" fillId="2" borderId="1" xfId="0" applyFont="1" applyFill="1" applyBorder="1" applyAlignment="1" applyProtection="1">
      <alignment horizontal="center" vertical="top" wrapText="1"/>
      <protection locked="0"/>
    </xf>
    <xf numFmtId="0" fontId="37" fillId="0" borderId="0" xfId="0" applyFont="1" applyAlignment="1" applyProtection="1">
      <alignment vertical="top"/>
      <protection locked="0"/>
    </xf>
    <xf numFmtId="0" fontId="37" fillId="0" borderId="0" xfId="0" applyFont="1" applyProtection="1">
      <protection locked="0"/>
    </xf>
    <xf numFmtId="0" fontId="23" fillId="4" borderId="1" xfId="0" applyFont="1" applyFill="1" applyBorder="1" applyAlignment="1">
      <alignment horizontal="left" vertical="top"/>
    </xf>
    <xf numFmtId="2" fontId="20" fillId="2" borderId="1" xfId="0" applyNumberFormat="1" applyFont="1" applyFill="1" applyBorder="1" applyAlignment="1">
      <alignment horizontal="center" vertical="top" wrapText="1"/>
    </xf>
    <xf numFmtId="0" fontId="20" fillId="4" borderId="1" xfId="0" applyFont="1" applyFill="1" applyBorder="1" applyAlignment="1">
      <alignment horizontal="left" vertical="top" wrapText="1"/>
    </xf>
    <xf numFmtId="0" fontId="20" fillId="4" borderId="1" xfId="0" applyFont="1" applyFill="1" applyBorder="1" applyAlignment="1" applyProtection="1">
      <alignment horizontal="center" vertical="top" wrapText="1"/>
      <protection locked="0"/>
    </xf>
    <xf numFmtId="0" fontId="20" fillId="0" borderId="1" xfId="0" applyFont="1" applyBorder="1" applyAlignment="1" applyProtection="1">
      <alignment horizontal="left" vertical="top" wrapText="1"/>
      <protection locked="0"/>
    </xf>
    <xf numFmtId="0" fontId="3" fillId="2" borderId="1" xfId="0" applyFont="1" applyFill="1" applyBorder="1" applyAlignment="1">
      <alignment horizontal="left" vertical="top" wrapText="1"/>
    </xf>
    <xf numFmtId="0" fontId="4" fillId="2" borderId="1" xfId="0" applyFont="1" applyFill="1" applyBorder="1" applyAlignment="1">
      <alignment horizontal="left" vertical="top" wrapText="1"/>
    </xf>
    <xf numFmtId="9" fontId="20" fillId="2" borderId="1" xfId="0" applyNumberFormat="1" applyFont="1" applyFill="1" applyBorder="1" applyAlignment="1">
      <alignment horizontal="center" vertical="top" wrapText="1"/>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20" fillId="3" borderId="2" xfId="0" applyFont="1" applyFill="1" applyBorder="1" applyAlignment="1" applyProtection="1">
      <alignment horizontal="left" vertical="top" wrapText="1"/>
      <protection locked="0"/>
    </xf>
    <xf numFmtId="0" fontId="20" fillId="3" borderId="3" xfId="0" applyFont="1" applyFill="1" applyBorder="1" applyAlignment="1" applyProtection="1">
      <alignment horizontal="left" vertical="top" wrapText="1"/>
      <protection locked="0"/>
    </xf>
    <xf numFmtId="0" fontId="20" fillId="3" borderId="4" xfId="0" applyFont="1" applyFill="1" applyBorder="1" applyAlignment="1" applyProtection="1">
      <alignment horizontal="left" vertical="top" wrapText="1"/>
      <protection locked="0"/>
    </xf>
    <xf numFmtId="0" fontId="7" fillId="2" borderId="1" xfId="0" applyFont="1" applyFill="1" applyBorder="1" applyAlignment="1">
      <alignment horizontal="left" vertical="top" wrapText="1"/>
    </xf>
    <xf numFmtId="0" fontId="25" fillId="2" borderId="1" xfId="0" applyFont="1" applyFill="1" applyBorder="1" applyAlignment="1">
      <alignment horizontal="left" vertical="top" wrapText="1"/>
    </xf>
    <xf numFmtId="0" fontId="20" fillId="4" borderId="2" xfId="0" applyFont="1" applyFill="1" applyBorder="1" applyAlignment="1" applyProtection="1">
      <alignment horizontal="center" vertical="top" wrapText="1"/>
      <protection locked="0"/>
    </xf>
    <xf numFmtId="0" fontId="20" fillId="4" borderId="3" xfId="0" applyFont="1" applyFill="1" applyBorder="1" applyAlignment="1" applyProtection="1">
      <alignment horizontal="center" vertical="top" wrapText="1"/>
      <protection locked="0"/>
    </xf>
    <xf numFmtId="0" fontId="20" fillId="4" borderId="4" xfId="0" applyFont="1" applyFill="1" applyBorder="1" applyAlignment="1" applyProtection="1">
      <alignment horizontal="center" vertical="top" wrapText="1"/>
      <protection locked="0"/>
    </xf>
    <xf numFmtId="0" fontId="20" fillId="4" borderId="2" xfId="0" applyFont="1" applyFill="1" applyBorder="1" applyAlignment="1">
      <alignment horizontal="left" vertical="top" wrapText="1"/>
    </xf>
    <xf numFmtId="0" fontId="20" fillId="4" borderId="3" xfId="0" applyFont="1" applyFill="1" applyBorder="1" applyAlignment="1">
      <alignment horizontal="left" vertical="top" wrapText="1"/>
    </xf>
    <xf numFmtId="0" fontId="20" fillId="4" borderId="4" xfId="0" applyFont="1" applyFill="1" applyBorder="1" applyAlignment="1">
      <alignment horizontal="left" vertical="top" wrapText="1"/>
    </xf>
    <xf numFmtId="0" fontId="16" fillId="0" borderId="0" xfId="0" applyFont="1" applyAlignment="1">
      <alignment vertical="top" wrapText="1"/>
    </xf>
    <xf numFmtId="0" fontId="18" fillId="2" borderId="1" xfId="0" applyFont="1" applyFill="1" applyBorder="1" applyAlignment="1">
      <alignment horizontal="left" vertical="top" wrapText="1"/>
    </xf>
    <xf numFmtId="0" fontId="21" fillId="2" borderId="1" xfId="0" applyFont="1" applyFill="1" applyBorder="1" applyAlignment="1">
      <alignment horizontal="left" vertical="top" wrapText="1"/>
    </xf>
    <xf numFmtId="0" fontId="16" fillId="0" borderId="0" xfId="0" applyFont="1" applyAlignment="1">
      <alignment horizontal="left" vertical="top"/>
    </xf>
    <xf numFmtId="0" fontId="18" fillId="0" borderId="1" xfId="0" applyFont="1" applyBorder="1" applyAlignment="1" applyProtection="1">
      <alignment horizontal="left" vertical="top" wrapText="1"/>
      <protection locked="0"/>
    </xf>
    <xf numFmtId="0" fontId="12" fillId="0" borderId="0" xfId="0" applyFont="1" applyAlignment="1" applyProtection="1">
      <alignment horizontal="center" vertical="center" wrapText="1"/>
      <protection locked="0"/>
    </xf>
    <xf numFmtId="9" fontId="20" fillId="2" borderId="1" xfId="1" applyFont="1" applyFill="1" applyBorder="1" applyAlignment="1" applyProtection="1">
      <alignment horizontal="center" vertical="top" wrapText="1"/>
    </xf>
    <xf numFmtId="0" fontId="20" fillId="2" borderId="1" xfId="0" applyFont="1" applyFill="1" applyBorder="1" applyAlignment="1">
      <alignment horizontal="center" vertical="top" wrapText="1"/>
    </xf>
    <xf numFmtId="0" fontId="18" fillId="2" borderId="5" xfId="0" applyFont="1" applyFill="1" applyBorder="1" applyAlignment="1">
      <alignment horizontal="left" vertical="top" wrapText="1"/>
    </xf>
    <xf numFmtId="0" fontId="18" fillId="2" borderId="6" xfId="0" applyFont="1" applyFill="1" applyBorder="1" applyAlignment="1">
      <alignment horizontal="left" vertical="top" wrapText="1"/>
    </xf>
    <xf numFmtId="0" fontId="18" fillId="2" borderId="7" xfId="0" applyFont="1" applyFill="1" applyBorder="1" applyAlignment="1">
      <alignment horizontal="left" vertical="top" wrapText="1"/>
    </xf>
    <xf numFmtId="9" fontId="20" fillId="2" borderId="2" xfId="0" applyNumberFormat="1" applyFont="1" applyFill="1" applyBorder="1" applyAlignment="1">
      <alignment horizontal="center" vertical="top" wrapText="1"/>
    </xf>
    <xf numFmtId="9" fontId="20" fillId="2" borderId="3" xfId="0" applyNumberFormat="1" applyFont="1" applyFill="1" applyBorder="1" applyAlignment="1">
      <alignment horizontal="center" vertical="top" wrapText="1"/>
    </xf>
    <xf numFmtId="9" fontId="20" fillId="2" borderId="4" xfId="0" applyNumberFormat="1" applyFont="1" applyFill="1" applyBorder="1" applyAlignment="1">
      <alignment horizontal="center" vertical="top" wrapText="1"/>
    </xf>
    <xf numFmtId="0" fontId="19" fillId="2" borderId="2" xfId="0" applyFont="1" applyFill="1" applyBorder="1" applyAlignment="1">
      <alignment horizontal="center" vertical="top" wrapText="1"/>
    </xf>
    <xf numFmtId="0" fontId="19" fillId="2" borderId="3" xfId="0" applyFont="1" applyFill="1" applyBorder="1" applyAlignment="1">
      <alignment horizontal="center" vertical="top" wrapText="1"/>
    </xf>
    <xf numFmtId="0" fontId="19" fillId="2" borderId="4" xfId="0" applyFont="1" applyFill="1" applyBorder="1" applyAlignment="1">
      <alignment horizontal="center" vertical="top" wrapText="1"/>
    </xf>
    <xf numFmtId="9" fontId="20" fillId="2" borderId="2" xfId="0" applyNumberFormat="1" applyFont="1" applyFill="1" applyBorder="1" applyAlignment="1">
      <alignment horizontal="center" vertical="top"/>
    </xf>
    <xf numFmtId="9" fontId="20" fillId="2" borderId="3" xfId="0" applyNumberFormat="1" applyFont="1" applyFill="1" applyBorder="1" applyAlignment="1">
      <alignment horizontal="center" vertical="top"/>
    </xf>
    <xf numFmtId="9" fontId="20" fillId="2" borderId="4" xfId="0" applyNumberFormat="1" applyFont="1" applyFill="1" applyBorder="1" applyAlignment="1">
      <alignment horizontal="center" vertical="top"/>
    </xf>
    <xf numFmtId="0" fontId="20" fillId="2" borderId="2" xfId="0" applyFont="1" applyFill="1" applyBorder="1" applyAlignment="1">
      <alignment horizontal="center" vertical="top"/>
    </xf>
    <xf numFmtId="0" fontId="20" fillId="2" borderId="3" xfId="0" applyFont="1" applyFill="1" applyBorder="1" applyAlignment="1">
      <alignment horizontal="center" vertical="top"/>
    </xf>
    <xf numFmtId="0" fontId="20" fillId="2" borderId="4" xfId="0" applyFont="1" applyFill="1" applyBorder="1" applyAlignment="1">
      <alignment horizontal="center" vertical="top"/>
    </xf>
    <xf numFmtId="2" fontId="19" fillId="2" borderId="1" xfId="1" applyNumberFormat="1" applyFont="1" applyFill="1" applyBorder="1" applyAlignment="1" applyProtection="1">
      <alignment horizontal="center" vertical="top" wrapText="1"/>
    </xf>
    <xf numFmtId="0" fontId="19" fillId="2" borderId="11" xfId="0" applyFont="1" applyFill="1" applyBorder="1" applyAlignment="1" applyProtection="1">
      <alignment horizontal="center" vertical="top" wrapText="1"/>
      <protection locked="0"/>
    </xf>
    <xf numFmtId="0" fontId="19" fillId="2" borderId="15" xfId="0" applyFont="1" applyFill="1" applyBorder="1" applyAlignment="1" applyProtection="1">
      <alignment horizontal="center" vertical="top" wrapText="1"/>
      <protection locked="0"/>
    </xf>
    <xf numFmtId="0" fontId="19" fillId="2" borderId="12" xfId="0" applyFont="1" applyFill="1" applyBorder="1" applyAlignment="1" applyProtection="1">
      <alignment horizontal="center" vertical="top" wrapText="1"/>
      <protection locked="0"/>
    </xf>
    <xf numFmtId="0" fontId="3" fillId="2" borderId="5"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7" xfId="0" applyFont="1" applyFill="1" applyBorder="1" applyAlignment="1">
      <alignment horizontal="left" vertical="top" wrapText="1"/>
    </xf>
    <xf numFmtId="1" fontId="20" fillId="2" borderId="2" xfId="0" applyNumberFormat="1" applyFont="1" applyFill="1" applyBorder="1" applyAlignment="1">
      <alignment horizontal="center" vertical="top" wrapText="1"/>
    </xf>
    <xf numFmtId="1" fontId="20" fillId="2" borderId="4" xfId="0" applyNumberFormat="1" applyFont="1" applyFill="1" applyBorder="1" applyAlignment="1">
      <alignment horizontal="center" vertical="top" wrapText="1"/>
    </xf>
    <xf numFmtId="0" fontId="25" fillId="2" borderId="5" xfId="0" applyFont="1" applyFill="1" applyBorder="1" applyAlignment="1">
      <alignment horizontal="left" vertical="top" wrapText="1"/>
    </xf>
    <xf numFmtId="0" fontId="25" fillId="2" borderId="6" xfId="0" applyFont="1" applyFill="1" applyBorder="1" applyAlignment="1">
      <alignment horizontal="left" vertical="top" wrapText="1"/>
    </xf>
    <xf numFmtId="0" fontId="25" fillId="2" borderId="7" xfId="0" applyFont="1" applyFill="1" applyBorder="1" applyAlignment="1">
      <alignment horizontal="left" vertical="top" wrapText="1"/>
    </xf>
    <xf numFmtId="0" fontId="2" fillId="2" borderId="1" xfId="0" applyFont="1" applyFill="1" applyBorder="1" applyAlignment="1">
      <alignment horizontal="left" vertical="top" wrapText="1"/>
    </xf>
    <xf numFmtId="0" fontId="7" fillId="0" borderId="0" xfId="0" applyFont="1" applyAlignment="1" applyProtection="1">
      <alignment horizontal="center" vertical="top"/>
      <protection locked="0"/>
    </xf>
    <xf numFmtId="0" fontId="14" fillId="0" borderId="0" xfId="0" applyFont="1" applyAlignment="1" applyProtection="1">
      <alignment horizontal="center" vertical="top"/>
      <protection locked="0"/>
    </xf>
    <xf numFmtId="0" fontId="14" fillId="0" borderId="0" xfId="0" applyFont="1" applyAlignment="1" applyProtection="1">
      <alignment horizontal="center" vertical="center"/>
      <protection locked="0"/>
    </xf>
    <xf numFmtId="0" fontId="19" fillId="4" borderId="1" xfId="0" applyFont="1" applyFill="1" applyBorder="1" applyAlignment="1" applyProtection="1">
      <alignment horizontal="left" vertical="top" wrapText="1"/>
      <protection locked="0"/>
    </xf>
    <xf numFmtId="0" fontId="19" fillId="4" borderId="1" xfId="0" applyFont="1" applyFill="1" applyBorder="1" applyAlignment="1" applyProtection="1">
      <alignment horizontal="center" vertical="top" wrapText="1"/>
      <protection locked="0"/>
    </xf>
    <xf numFmtId="0" fontId="34" fillId="0" borderId="1" xfId="0" applyFont="1" applyBorder="1" applyAlignment="1" applyProtection="1">
      <alignment horizontal="left" vertical="top" wrapText="1"/>
      <protection locked="0"/>
    </xf>
    <xf numFmtId="0" fontId="4" fillId="2" borderId="1" xfId="0" applyFont="1" applyFill="1" applyBorder="1" applyAlignment="1" applyProtection="1">
      <alignment horizontal="left" vertical="top" wrapText="1"/>
      <protection locked="0"/>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7" xfId="0" applyFont="1" applyFill="1" applyBorder="1" applyAlignment="1">
      <alignment horizontal="left" vertical="top" wrapText="1"/>
    </xf>
    <xf numFmtId="0" fontId="23" fillId="4" borderId="1" xfId="0" applyFont="1" applyFill="1" applyBorder="1" applyAlignment="1">
      <alignment horizontal="left"/>
    </xf>
    <xf numFmtId="0" fontId="20" fillId="2" borderId="1" xfId="0" applyFont="1" applyFill="1" applyBorder="1" applyAlignment="1" applyProtection="1">
      <alignment horizontal="center" vertical="top" wrapText="1"/>
      <protection locked="0"/>
    </xf>
    <xf numFmtId="0" fontId="23" fillId="4" borderId="1" xfId="0" applyFont="1" applyFill="1" applyBorder="1" applyAlignment="1">
      <alignment horizontal="left" vertical="top" wrapText="1"/>
    </xf>
    <xf numFmtId="0" fontId="7" fillId="2" borderId="5" xfId="0" applyFont="1" applyFill="1" applyBorder="1" applyAlignment="1">
      <alignment horizontal="left" vertical="top" wrapText="1"/>
    </xf>
    <xf numFmtId="0" fontId="7" fillId="2" borderId="6" xfId="0" applyFont="1" applyFill="1" applyBorder="1" applyAlignment="1">
      <alignment horizontal="left" vertical="top" wrapText="1"/>
    </xf>
    <xf numFmtId="0" fontId="7" fillId="2" borderId="7" xfId="0" applyFont="1" applyFill="1" applyBorder="1" applyAlignment="1">
      <alignment horizontal="left" vertical="top" wrapText="1"/>
    </xf>
    <xf numFmtId="0" fontId="25" fillId="0" borderId="1" xfId="0" applyFont="1" applyBorder="1" applyAlignment="1">
      <alignment horizontal="center" vertical="top" wrapText="1"/>
    </xf>
    <xf numFmtId="1" fontId="20" fillId="2" borderId="1" xfId="0" applyNumberFormat="1" applyFont="1" applyFill="1" applyBorder="1" applyAlignment="1">
      <alignment horizontal="center" vertical="top" wrapText="1"/>
    </xf>
    <xf numFmtId="0" fontId="19" fillId="4" borderId="1" xfId="0" applyFont="1" applyFill="1" applyBorder="1" applyAlignment="1">
      <alignment horizontal="left" vertical="top" wrapText="1"/>
    </xf>
    <xf numFmtId="0" fontId="22" fillId="4" borderId="1" xfId="0" applyFont="1" applyFill="1" applyBorder="1" applyAlignment="1">
      <alignment horizontal="left" vertical="top" wrapText="1"/>
    </xf>
    <xf numFmtId="0" fontId="20" fillId="3" borderId="1" xfId="0" applyFont="1" applyFill="1" applyBorder="1" applyAlignment="1" applyProtection="1">
      <alignment horizontal="left" vertical="top" wrapText="1"/>
      <protection locked="0"/>
    </xf>
    <xf numFmtId="0" fontId="20" fillId="4" borderId="1" xfId="1" applyNumberFormat="1" applyFont="1" applyFill="1" applyBorder="1" applyAlignment="1" applyProtection="1">
      <alignment horizontal="center" vertical="top" wrapText="1"/>
      <protection locked="0"/>
    </xf>
    <xf numFmtId="0" fontId="20" fillId="2" borderId="1" xfId="1" applyNumberFormat="1" applyFont="1" applyFill="1" applyBorder="1" applyAlignment="1" applyProtection="1">
      <alignment horizontal="center" vertical="top" wrapText="1"/>
      <protection locked="0"/>
    </xf>
    <xf numFmtId="0" fontId="20" fillId="2" borderId="2" xfId="0" applyFont="1" applyFill="1" applyBorder="1" applyAlignment="1">
      <alignment horizontal="center" vertical="top" wrapText="1"/>
    </xf>
    <xf numFmtId="0" fontId="20" fillId="2" borderId="3" xfId="0" applyFont="1" applyFill="1" applyBorder="1" applyAlignment="1">
      <alignment horizontal="center" vertical="top" wrapText="1"/>
    </xf>
    <xf numFmtId="0" fontId="20" fillId="2" borderId="4" xfId="0" applyFont="1" applyFill="1" applyBorder="1" applyAlignment="1">
      <alignment horizontal="center" vertical="top" wrapText="1"/>
    </xf>
    <xf numFmtId="0" fontId="5" fillId="4" borderId="2" xfId="0" applyFont="1" applyFill="1" applyBorder="1" applyAlignment="1" applyProtection="1">
      <alignment horizontal="center" vertical="top" wrapText="1"/>
      <protection locked="0"/>
    </xf>
    <xf numFmtId="0" fontId="5" fillId="4" borderId="3" xfId="0" applyFont="1" applyFill="1" applyBorder="1" applyAlignment="1" applyProtection="1">
      <alignment horizontal="center" vertical="top" wrapText="1"/>
      <protection locked="0"/>
    </xf>
    <xf numFmtId="0" fontId="5" fillId="4" borderId="4" xfId="0" applyFont="1" applyFill="1" applyBorder="1" applyAlignment="1" applyProtection="1">
      <alignment horizontal="center" vertical="top" wrapText="1"/>
      <protection locked="0"/>
    </xf>
    <xf numFmtId="0" fontId="19" fillId="4" borderId="2" xfId="0" applyFont="1" applyFill="1" applyBorder="1" applyAlignment="1">
      <alignment horizontal="left" vertical="top" wrapText="1"/>
    </xf>
    <xf numFmtId="0" fontId="19" fillId="4" borderId="3" xfId="0" applyFont="1" applyFill="1" applyBorder="1" applyAlignment="1">
      <alignment horizontal="left" vertical="top" wrapText="1"/>
    </xf>
    <xf numFmtId="0" fontId="19" fillId="4" borderId="4" xfId="0" applyFont="1" applyFill="1" applyBorder="1" applyAlignment="1">
      <alignment horizontal="left" vertical="top" wrapText="1"/>
    </xf>
    <xf numFmtId="0" fontId="19" fillId="4" borderId="11" xfId="0" applyFont="1" applyFill="1" applyBorder="1" applyAlignment="1">
      <alignment horizontal="left" vertical="top" wrapText="1"/>
    </xf>
    <xf numFmtId="0" fontId="19" fillId="4" borderId="15" xfId="0" applyFont="1" applyFill="1" applyBorder="1" applyAlignment="1">
      <alignment horizontal="left" vertical="top" wrapText="1"/>
    </xf>
    <xf numFmtId="0" fontId="19" fillId="4" borderId="12" xfId="0" applyFont="1" applyFill="1" applyBorder="1" applyAlignment="1">
      <alignment horizontal="left" vertical="top" wrapText="1"/>
    </xf>
    <xf numFmtId="0" fontId="19" fillId="2" borderId="1" xfId="0" applyFont="1" applyFill="1" applyBorder="1" applyAlignment="1">
      <alignment horizontal="center" vertical="top" wrapText="1"/>
    </xf>
    <xf numFmtId="9" fontId="19" fillId="2" borderId="2" xfId="0" applyNumberFormat="1" applyFont="1" applyFill="1" applyBorder="1" applyAlignment="1">
      <alignment horizontal="center" vertical="top" wrapText="1"/>
    </xf>
    <xf numFmtId="9" fontId="19" fillId="2" borderId="3" xfId="0" applyNumberFormat="1" applyFont="1" applyFill="1" applyBorder="1" applyAlignment="1">
      <alignment horizontal="center" vertical="top" wrapText="1"/>
    </xf>
    <xf numFmtId="9" fontId="19" fillId="2" borderId="4" xfId="0" applyNumberFormat="1" applyFont="1" applyFill="1" applyBorder="1" applyAlignment="1">
      <alignment horizontal="center" vertical="top" wrapText="1"/>
    </xf>
    <xf numFmtId="0" fontId="19" fillId="4" borderId="2" xfId="0" applyFont="1" applyFill="1" applyBorder="1" applyAlignment="1" applyProtection="1">
      <alignment horizontal="center" vertical="top" wrapText="1"/>
      <protection locked="0"/>
    </xf>
    <xf numFmtId="0" fontId="19" fillId="4" borderId="3" xfId="0" applyFont="1" applyFill="1" applyBorder="1" applyAlignment="1" applyProtection="1">
      <alignment horizontal="center" vertical="top" wrapText="1"/>
      <protection locked="0"/>
    </xf>
    <xf numFmtId="0" fontId="19" fillId="4" borderId="4" xfId="0" applyFont="1" applyFill="1" applyBorder="1" applyAlignment="1" applyProtection="1">
      <alignment horizontal="center" vertical="top" wrapText="1"/>
      <protection locked="0"/>
    </xf>
    <xf numFmtId="0" fontId="3" fillId="2" borderId="11"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15" xfId="0" applyFont="1" applyFill="1" applyBorder="1" applyAlignment="1">
      <alignment horizontal="left" vertical="top" wrapText="1"/>
    </xf>
    <xf numFmtId="0" fontId="3" fillId="2" borderId="0" xfId="0" applyFont="1" applyFill="1" applyAlignment="1">
      <alignment horizontal="left" vertical="top" wrapText="1"/>
    </xf>
    <xf numFmtId="0" fontId="3" fillId="2" borderId="14"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9" xfId="0" applyFont="1" applyFill="1" applyBorder="1" applyAlignment="1">
      <alignment horizontal="left" vertical="top" wrapText="1"/>
    </xf>
    <xf numFmtId="0" fontId="18" fillId="0" borderId="1" xfId="0" applyFont="1" applyBorder="1" applyAlignment="1">
      <alignment horizontal="center" vertical="top" wrapText="1"/>
    </xf>
    <xf numFmtId="0" fontId="0" fillId="2" borderId="1" xfId="0" applyFill="1" applyBorder="1" applyAlignment="1">
      <alignment horizontal="left" vertical="top" wrapText="1"/>
    </xf>
    <xf numFmtId="0" fontId="3" fillId="2" borderId="11" xfId="0" applyFont="1" applyFill="1" applyBorder="1" applyAlignment="1">
      <alignment horizontal="center" vertical="top" wrapText="1"/>
    </xf>
    <xf numFmtId="0" fontId="3" fillId="2" borderId="10" xfId="0" applyFont="1" applyFill="1" applyBorder="1" applyAlignment="1">
      <alignment horizontal="center" vertical="top" wrapText="1"/>
    </xf>
    <xf numFmtId="0" fontId="3" fillId="2" borderId="8" xfId="0" applyFont="1" applyFill="1" applyBorder="1" applyAlignment="1">
      <alignment horizontal="center" vertical="top" wrapText="1"/>
    </xf>
    <xf numFmtId="0" fontId="3" fillId="2" borderId="12"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9" xfId="0" applyFont="1" applyFill="1" applyBorder="1" applyAlignment="1">
      <alignment horizontal="center" vertical="top" wrapText="1"/>
    </xf>
    <xf numFmtId="0" fontId="6" fillId="2" borderId="2" xfId="0" applyFont="1" applyFill="1" applyBorder="1" applyAlignment="1">
      <alignment horizontal="center" vertical="top" wrapText="1"/>
    </xf>
    <xf numFmtId="0" fontId="6" fillId="2" borderId="4" xfId="0" applyFont="1" applyFill="1" applyBorder="1" applyAlignment="1">
      <alignment horizontal="center" vertical="top" wrapText="1"/>
    </xf>
    <xf numFmtId="0" fontId="20" fillId="2" borderId="2" xfId="0" applyFont="1" applyFill="1" applyBorder="1" applyAlignment="1" applyProtection="1">
      <alignment horizontal="center" vertical="top" wrapText="1"/>
      <protection locked="0"/>
    </xf>
    <xf numFmtId="0" fontId="20" fillId="2" borderId="3" xfId="0" applyFont="1" applyFill="1" applyBorder="1" applyAlignment="1" applyProtection="1">
      <alignment horizontal="center" vertical="top" wrapText="1"/>
      <protection locked="0"/>
    </xf>
    <xf numFmtId="0" fontId="20" fillId="2" borderId="4" xfId="0" applyFont="1" applyFill="1" applyBorder="1" applyAlignment="1" applyProtection="1">
      <alignment horizontal="center" vertical="top" wrapText="1"/>
      <protection locked="0"/>
    </xf>
    <xf numFmtId="0" fontId="19" fillId="2" borderId="1" xfId="0" applyFont="1" applyFill="1" applyBorder="1" applyAlignment="1" applyProtection="1">
      <alignment horizontal="center" vertical="top" wrapText="1"/>
      <protection locked="0"/>
    </xf>
    <xf numFmtId="9" fontId="19" fillId="2" borderId="1" xfId="0" applyNumberFormat="1" applyFont="1" applyFill="1" applyBorder="1" applyAlignment="1">
      <alignment horizontal="center" vertical="top" wrapText="1"/>
    </xf>
    <xf numFmtId="2" fontId="20" fillId="2" borderId="2" xfId="0" applyNumberFormat="1" applyFont="1" applyFill="1" applyBorder="1" applyAlignment="1">
      <alignment horizontal="center" vertical="top" wrapText="1"/>
    </xf>
    <xf numFmtId="2" fontId="20" fillId="2" borderId="3" xfId="0" applyNumberFormat="1" applyFont="1" applyFill="1" applyBorder="1" applyAlignment="1">
      <alignment horizontal="center" vertical="top" wrapText="1"/>
    </xf>
    <xf numFmtId="2" fontId="20" fillId="2" borderId="4" xfId="0" applyNumberFormat="1" applyFont="1" applyFill="1" applyBorder="1" applyAlignment="1">
      <alignment horizontal="center" vertical="top" wrapText="1"/>
    </xf>
    <xf numFmtId="0" fontId="0" fillId="4" borderId="5" xfId="0" applyFill="1" applyBorder="1" applyAlignment="1">
      <alignment horizontal="center" vertical="center" wrapText="1"/>
    </xf>
    <xf numFmtId="0" fontId="0" fillId="4" borderId="7" xfId="0" applyFill="1" applyBorder="1" applyAlignment="1">
      <alignment horizontal="center" vertical="center" wrapText="1"/>
    </xf>
    <xf numFmtId="0" fontId="2" fillId="4" borderId="1" xfId="0" applyFont="1" applyFill="1" applyBorder="1" applyAlignment="1">
      <alignment horizontal="center" vertical="center" wrapText="1"/>
    </xf>
    <xf numFmtId="0" fontId="11" fillId="0" borderId="5"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6" xfId="0" applyFont="1" applyBorder="1" applyAlignment="1" applyProtection="1">
      <alignment horizontal="left" vertical="center" wrapText="1"/>
      <protection locked="0"/>
    </xf>
    <xf numFmtId="0" fontId="8" fillId="4" borderId="1" xfId="0" applyFont="1" applyFill="1" applyBorder="1" applyAlignment="1">
      <alignment horizontal="center" vertical="center" wrapText="1"/>
    </xf>
    <xf numFmtId="0" fontId="20" fillId="3" borderId="1" xfId="0" applyFont="1" applyFill="1" applyBorder="1" applyAlignment="1" applyProtection="1">
      <alignment horizontal="left" vertical="top"/>
      <protection locked="0"/>
    </xf>
  </cellXfs>
  <cellStyles count="2">
    <cellStyle name="Normal" xfId="0" builtinId="0"/>
    <cellStyle name="Percent" xfId="1" builtinId="5"/>
  </cellStyles>
  <dxfs count="4">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9966FF"/>
      <color rgb="FF9933FF"/>
      <color rgb="FF99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121"/>
  <sheetViews>
    <sheetView tabSelected="1" topLeftCell="A76" zoomScale="115" zoomScaleNormal="115" workbookViewId="0">
      <selection activeCell="I84" sqref="I84"/>
    </sheetView>
  </sheetViews>
  <sheetFormatPr defaultRowHeight="15" x14ac:dyDescent="0.25"/>
  <cols>
    <col min="1" max="1" width="55.5703125" customWidth="1"/>
    <col min="2" max="2" width="34.28515625" customWidth="1"/>
    <col min="3" max="3" width="11.42578125" style="28" customWidth="1"/>
    <col min="4" max="4" width="12" style="28" customWidth="1"/>
    <col min="5" max="5" width="11.140625" customWidth="1"/>
    <col min="6" max="6" width="21.140625" customWidth="1"/>
    <col min="7" max="8" width="10.7109375" customWidth="1"/>
    <col min="9" max="9" width="12.140625" customWidth="1"/>
    <col min="10" max="10" width="35.42578125" customWidth="1"/>
    <col min="11" max="11" width="38.85546875" customWidth="1"/>
    <col min="12" max="12" width="10" customWidth="1"/>
  </cols>
  <sheetData>
    <row r="1" spans="1:11" s="1" customFormat="1" ht="17.25" x14ac:dyDescent="0.25">
      <c r="C1" s="2"/>
      <c r="D1" s="2"/>
      <c r="E1" s="3"/>
      <c r="I1" s="82" t="s">
        <v>53</v>
      </c>
      <c r="J1" s="82"/>
    </row>
    <row r="2" spans="1:11" s="1" customFormat="1" ht="17.25" x14ac:dyDescent="0.25">
      <c r="C2" s="2"/>
      <c r="D2" s="2"/>
      <c r="E2" s="3"/>
      <c r="I2" s="82" t="s">
        <v>54</v>
      </c>
      <c r="J2" s="82"/>
    </row>
    <row r="3" spans="1:11" s="1" customFormat="1" ht="17.25" x14ac:dyDescent="0.25">
      <c r="C3" s="2"/>
      <c r="D3" s="2"/>
      <c r="E3" s="3"/>
      <c r="I3" s="82" t="s">
        <v>55</v>
      </c>
      <c r="J3" s="82"/>
    </row>
    <row r="4" spans="1:11" s="1" customFormat="1" ht="16.5" customHeight="1" x14ac:dyDescent="0.25">
      <c r="C4" s="2"/>
      <c r="D4" s="2"/>
      <c r="E4" s="3"/>
      <c r="I4" s="79" t="s">
        <v>57</v>
      </c>
      <c r="J4" s="79"/>
    </row>
    <row r="5" spans="1:11" s="1" customFormat="1" ht="17.25" x14ac:dyDescent="0.25">
      <c r="C5" s="2"/>
      <c r="D5" s="2"/>
      <c r="E5" s="3"/>
      <c r="I5" s="82" t="s">
        <v>149</v>
      </c>
      <c r="J5" s="82"/>
    </row>
    <row r="6" spans="1:11" s="1" customFormat="1" ht="17.25" x14ac:dyDescent="0.25">
      <c r="C6" s="2"/>
      <c r="D6" s="2"/>
      <c r="E6" s="3"/>
      <c r="I6" s="82" t="s">
        <v>56</v>
      </c>
      <c r="J6" s="82"/>
    </row>
    <row r="7" spans="1:11" s="1" customFormat="1" ht="25.5" customHeight="1" x14ac:dyDescent="0.25">
      <c r="C7" s="2"/>
      <c r="D7" s="2"/>
      <c r="E7" s="3"/>
      <c r="I7" s="2"/>
      <c r="J7" s="23"/>
    </row>
    <row r="8" spans="1:11" s="1" customFormat="1" ht="66" customHeight="1" x14ac:dyDescent="0.25">
      <c r="A8" s="84" t="s">
        <v>150</v>
      </c>
      <c r="B8" s="84"/>
      <c r="C8" s="84"/>
      <c r="D8" s="84"/>
      <c r="E8" s="84"/>
      <c r="F8" s="84"/>
      <c r="G8" s="84"/>
      <c r="H8" s="84"/>
      <c r="I8" s="84"/>
      <c r="J8" s="84"/>
    </row>
    <row r="9" spans="1:11" s="1" customFormat="1" ht="26.25" customHeight="1" x14ac:dyDescent="0.25">
      <c r="A9" s="4"/>
      <c r="B9" s="4"/>
      <c r="C9" s="5"/>
      <c r="D9" s="5"/>
      <c r="E9" s="5"/>
      <c r="F9" s="4"/>
      <c r="G9" s="4"/>
      <c r="H9" s="4"/>
      <c r="I9" s="5"/>
      <c r="J9" s="6"/>
    </row>
    <row r="10" spans="1:11" s="1" customFormat="1" ht="67.5" customHeight="1" x14ac:dyDescent="0.25">
      <c r="A10" s="190" t="s">
        <v>48</v>
      </c>
      <c r="B10" s="190"/>
      <c r="C10" s="190"/>
      <c r="D10" s="190"/>
      <c r="E10" s="184" t="s">
        <v>143</v>
      </c>
      <c r="F10" s="185"/>
      <c r="G10" s="9" t="s">
        <v>47</v>
      </c>
      <c r="H10" s="9" t="s">
        <v>39</v>
      </c>
      <c r="I10" s="31" t="s">
        <v>41</v>
      </c>
      <c r="J10" s="24" t="s">
        <v>40</v>
      </c>
    </row>
    <row r="11" spans="1:11" s="1" customFormat="1" ht="361.5" customHeight="1" x14ac:dyDescent="0.25">
      <c r="A11" s="187" t="s">
        <v>196</v>
      </c>
      <c r="B11" s="189"/>
      <c r="C11" s="189"/>
      <c r="D11" s="188"/>
      <c r="E11" s="187" t="s">
        <v>152</v>
      </c>
      <c r="F11" s="188"/>
      <c r="G11" s="10">
        <v>4</v>
      </c>
      <c r="H11" s="10">
        <v>3</v>
      </c>
      <c r="I11" s="11">
        <f>+H11/G11</f>
        <v>0.75</v>
      </c>
      <c r="J11" s="12" t="s">
        <v>155</v>
      </c>
      <c r="K11" s="52"/>
    </row>
    <row r="12" spans="1:11" s="1" customFormat="1" ht="264.75" customHeight="1" x14ac:dyDescent="0.25">
      <c r="A12" s="187" t="s">
        <v>151</v>
      </c>
      <c r="B12" s="189"/>
      <c r="C12" s="189"/>
      <c r="D12" s="188"/>
      <c r="E12" s="187" t="s">
        <v>153</v>
      </c>
      <c r="F12" s="188"/>
      <c r="G12" s="10">
        <v>8</v>
      </c>
      <c r="H12" s="10">
        <v>8</v>
      </c>
      <c r="I12" s="11">
        <f>+H12/G12</f>
        <v>1</v>
      </c>
      <c r="J12" s="12"/>
    </row>
    <row r="13" spans="1:11" s="1" customFormat="1" ht="185.25" customHeight="1" x14ac:dyDescent="0.25">
      <c r="A13" s="187" t="s">
        <v>194</v>
      </c>
      <c r="B13" s="189"/>
      <c r="C13" s="189"/>
      <c r="D13" s="188"/>
      <c r="E13" s="187" t="s">
        <v>154</v>
      </c>
      <c r="F13" s="188"/>
      <c r="G13" s="10">
        <v>2</v>
      </c>
      <c r="H13" s="10">
        <v>1</v>
      </c>
      <c r="I13" s="11">
        <f>+H13/G13</f>
        <v>0.5</v>
      </c>
      <c r="J13" s="12" t="s">
        <v>156</v>
      </c>
    </row>
    <row r="14" spans="1:11" s="1" customFormat="1" ht="51.75" customHeight="1" x14ac:dyDescent="0.25">
      <c r="A14" s="41" t="s">
        <v>51</v>
      </c>
      <c r="B14" s="41" t="s">
        <v>144</v>
      </c>
      <c r="C14" s="41" t="s">
        <v>47</v>
      </c>
      <c r="D14" s="41" t="s">
        <v>39</v>
      </c>
      <c r="E14" s="42" t="s">
        <v>41</v>
      </c>
      <c r="F14" s="186" t="s">
        <v>145</v>
      </c>
      <c r="G14" s="186"/>
      <c r="H14" s="186"/>
      <c r="I14" s="41" t="s">
        <v>39</v>
      </c>
      <c r="J14" s="43" t="s">
        <v>40</v>
      </c>
    </row>
    <row r="15" spans="1:11" s="1" customFormat="1" ht="24" customHeight="1" x14ac:dyDescent="0.25">
      <c r="A15" s="134" t="s">
        <v>96</v>
      </c>
      <c r="B15" s="134"/>
      <c r="C15" s="134"/>
      <c r="D15" s="134"/>
      <c r="E15" s="134"/>
      <c r="F15" s="134"/>
      <c r="G15" s="134"/>
      <c r="H15" s="134"/>
      <c r="I15" s="134"/>
      <c r="J15" s="134"/>
    </row>
    <row r="16" spans="1:11" s="1" customFormat="1" ht="33.75" customHeight="1" x14ac:dyDescent="0.25">
      <c r="A16" s="135" t="s">
        <v>191</v>
      </c>
      <c r="B16" s="76" t="s">
        <v>10</v>
      </c>
      <c r="C16" s="73">
        <v>28000</v>
      </c>
      <c r="D16" s="138">
        <f>SUM(I16:I20)+D42</f>
        <v>24829</v>
      </c>
      <c r="E16" s="90">
        <f t="shared" ref="E16:E27" si="0">+D16/C16</f>
        <v>0.88675000000000004</v>
      </c>
      <c r="F16" s="80" t="s">
        <v>100</v>
      </c>
      <c r="G16" s="80"/>
      <c r="H16" s="80"/>
      <c r="I16" s="17">
        <v>20458</v>
      </c>
      <c r="J16" s="65" t="s">
        <v>189</v>
      </c>
    </row>
    <row r="17" spans="1:10" s="1" customFormat="1" ht="33.75" customHeight="1" x14ac:dyDescent="0.25">
      <c r="A17" s="135"/>
      <c r="B17" s="77"/>
      <c r="C17" s="74"/>
      <c r="D17" s="139"/>
      <c r="E17" s="91"/>
      <c r="F17" s="80" t="s">
        <v>11</v>
      </c>
      <c r="G17" s="80"/>
      <c r="H17" s="80"/>
      <c r="I17" s="17">
        <v>2037</v>
      </c>
      <c r="J17" s="66"/>
    </row>
    <row r="18" spans="1:10" s="1" customFormat="1" ht="33.75" customHeight="1" x14ac:dyDescent="0.25">
      <c r="A18" s="135"/>
      <c r="B18" s="77"/>
      <c r="C18" s="74"/>
      <c r="D18" s="139"/>
      <c r="E18" s="91"/>
      <c r="F18" s="80" t="s">
        <v>12</v>
      </c>
      <c r="G18" s="80"/>
      <c r="H18" s="80"/>
      <c r="I18" s="17">
        <v>1593</v>
      </c>
      <c r="J18" s="66"/>
    </row>
    <row r="19" spans="1:10" s="1" customFormat="1" ht="48.75" customHeight="1" x14ac:dyDescent="0.25">
      <c r="A19" s="135"/>
      <c r="B19" s="77"/>
      <c r="C19" s="74"/>
      <c r="D19" s="139"/>
      <c r="E19" s="91"/>
      <c r="F19" s="80" t="s">
        <v>101</v>
      </c>
      <c r="G19" s="80"/>
      <c r="H19" s="80"/>
      <c r="I19" s="17">
        <v>0</v>
      </c>
      <c r="J19" s="66"/>
    </row>
    <row r="20" spans="1:10" s="1" customFormat="1" ht="48.75" customHeight="1" x14ac:dyDescent="0.25">
      <c r="A20" s="135"/>
      <c r="B20" s="78"/>
      <c r="C20" s="75"/>
      <c r="D20" s="140"/>
      <c r="E20" s="92"/>
      <c r="F20" s="87" t="s">
        <v>102</v>
      </c>
      <c r="G20" s="88"/>
      <c r="H20" s="89"/>
      <c r="I20" s="17">
        <v>0</v>
      </c>
      <c r="J20" s="67"/>
    </row>
    <row r="21" spans="1:10" s="1" customFormat="1" ht="48.75" customHeight="1" x14ac:dyDescent="0.25">
      <c r="A21" s="135"/>
      <c r="B21" s="59" t="s">
        <v>58</v>
      </c>
      <c r="C21" s="60">
        <v>0</v>
      </c>
      <c r="D21" s="86">
        <f>SUM(I21+I23+D45)</f>
        <v>0</v>
      </c>
      <c r="E21" s="64" t="e">
        <f t="shared" si="0"/>
        <v>#DIV/0!</v>
      </c>
      <c r="F21" s="80" t="s">
        <v>103</v>
      </c>
      <c r="G21" s="80"/>
      <c r="H21" s="80"/>
      <c r="I21" s="18">
        <v>0</v>
      </c>
      <c r="J21" s="83" t="s">
        <v>157</v>
      </c>
    </row>
    <row r="22" spans="1:10" s="1" customFormat="1" ht="48.75" customHeight="1" x14ac:dyDescent="0.25">
      <c r="A22" s="135"/>
      <c r="B22" s="59"/>
      <c r="C22" s="60"/>
      <c r="D22" s="86"/>
      <c r="E22" s="64" t="e">
        <f t="shared" si="0"/>
        <v>#DIV/0!</v>
      </c>
      <c r="F22" s="81" t="s">
        <v>104</v>
      </c>
      <c r="G22" s="81"/>
      <c r="H22" s="81"/>
      <c r="I22" s="17">
        <v>0</v>
      </c>
      <c r="J22" s="83"/>
    </row>
    <row r="23" spans="1:10" s="1" customFormat="1" ht="33.75" customHeight="1" x14ac:dyDescent="0.25">
      <c r="A23" s="135"/>
      <c r="B23" s="59"/>
      <c r="C23" s="60"/>
      <c r="D23" s="86"/>
      <c r="E23" s="64" t="e">
        <f t="shared" si="0"/>
        <v>#DIV/0!</v>
      </c>
      <c r="F23" s="80" t="s">
        <v>83</v>
      </c>
      <c r="G23" s="80"/>
      <c r="H23" s="80"/>
      <c r="I23" s="17">
        <v>0</v>
      </c>
      <c r="J23" s="83"/>
    </row>
    <row r="24" spans="1:10" s="1" customFormat="1" ht="33.75" customHeight="1" x14ac:dyDescent="0.25">
      <c r="A24" s="135"/>
      <c r="B24" s="59" t="s">
        <v>13</v>
      </c>
      <c r="C24" s="60">
        <v>6</v>
      </c>
      <c r="D24" s="58">
        <f>I25/D16*100</f>
        <v>5.9970196141608607</v>
      </c>
      <c r="E24" s="64">
        <f t="shared" si="0"/>
        <v>0.99950326902681008</v>
      </c>
      <c r="F24" s="80" t="s">
        <v>14</v>
      </c>
      <c r="G24" s="80"/>
      <c r="H24" s="80"/>
      <c r="I24" s="17">
        <v>5835</v>
      </c>
      <c r="J24" s="83"/>
    </row>
    <row r="25" spans="1:10" s="1" customFormat="1" ht="33.75" customHeight="1" x14ac:dyDescent="0.25">
      <c r="A25" s="135"/>
      <c r="B25" s="59"/>
      <c r="C25" s="60"/>
      <c r="D25" s="58"/>
      <c r="E25" s="64" t="e">
        <f t="shared" si="0"/>
        <v>#DIV/0!</v>
      </c>
      <c r="F25" s="80" t="s">
        <v>15</v>
      </c>
      <c r="G25" s="80"/>
      <c r="H25" s="80"/>
      <c r="I25" s="17">
        <v>1489</v>
      </c>
      <c r="J25" s="83"/>
    </row>
    <row r="26" spans="1:10" s="1" customFormat="1" ht="33.75" customHeight="1" x14ac:dyDescent="0.25">
      <c r="A26" s="135"/>
      <c r="B26" s="59" t="s">
        <v>38</v>
      </c>
      <c r="C26" s="136">
        <v>75</v>
      </c>
      <c r="D26" s="137">
        <v>76</v>
      </c>
      <c r="E26" s="85">
        <f t="shared" si="0"/>
        <v>1.0133333333333334</v>
      </c>
      <c r="F26" s="80" t="s">
        <v>84</v>
      </c>
      <c r="G26" s="80"/>
      <c r="H26" s="80"/>
      <c r="I26" s="18">
        <v>2</v>
      </c>
      <c r="J26" s="83"/>
    </row>
    <row r="27" spans="1:10" s="1" customFormat="1" ht="33.75" customHeight="1" x14ac:dyDescent="0.25">
      <c r="A27" s="135"/>
      <c r="B27" s="59"/>
      <c r="C27" s="136"/>
      <c r="D27" s="137"/>
      <c r="E27" s="85" t="e">
        <f t="shared" si="0"/>
        <v>#DIV/0!</v>
      </c>
      <c r="F27" s="80" t="s">
        <v>85</v>
      </c>
      <c r="G27" s="80"/>
      <c r="H27" s="80"/>
      <c r="I27" s="18">
        <v>505</v>
      </c>
      <c r="J27" s="83"/>
    </row>
    <row r="28" spans="1:10" s="1" customFormat="1" ht="114" customHeight="1" x14ac:dyDescent="0.25">
      <c r="A28" s="135" t="s">
        <v>159</v>
      </c>
      <c r="B28" s="40" t="s">
        <v>146</v>
      </c>
      <c r="C28" s="26">
        <v>3</v>
      </c>
      <c r="D28" s="18">
        <v>4</v>
      </c>
      <c r="E28" s="20">
        <f>+D28/C28</f>
        <v>1.3333333333333333</v>
      </c>
      <c r="F28" s="131"/>
      <c r="G28" s="131"/>
      <c r="H28" s="131"/>
      <c r="I28" s="131"/>
      <c r="J28" s="27" t="s">
        <v>158</v>
      </c>
    </row>
    <row r="29" spans="1:10" s="1" customFormat="1" ht="33.75" customHeight="1" x14ac:dyDescent="0.25">
      <c r="A29" s="191"/>
      <c r="B29" s="144" t="s">
        <v>37</v>
      </c>
      <c r="C29" s="141">
        <v>160</v>
      </c>
      <c r="D29" s="93">
        <f>SUM(I29:I34)</f>
        <v>127</v>
      </c>
      <c r="E29" s="90">
        <f t="shared" ref="E29:E37" si="1">+D29/C29</f>
        <v>0.79374999999999996</v>
      </c>
      <c r="F29" s="80" t="s">
        <v>16</v>
      </c>
      <c r="G29" s="80"/>
      <c r="H29" s="80"/>
      <c r="I29" s="18">
        <v>113</v>
      </c>
      <c r="J29" s="65" t="s">
        <v>160</v>
      </c>
    </row>
    <row r="30" spans="1:10" s="1" customFormat="1" ht="33.75" customHeight="1" x14ac:dyDescent="0.25">
      <c r="A30" s="191"/>
      <c r="B30" s="145"/>
      <c r="C30" s="142"/>
      <c r="D30" s="94"/>
      <c r="E30" s="91"/>
      <c r="F30" s="80" t="s">
        <v>17</v>
      </c>
      <c r="G30" s="80"/>
      <c r="H30" s="80"/>
      <c r="I30" s="18">
        <v>10</v>
      </c>
      <c r="J30" s="66"/>
    </row>
    <row r="31" spans="1:10" s="1" customFormat="1" ht="33.75" customHeight="1" x14ac:dyDescent="0.25">
      <c r="A31" s="191"/>
      <c r="B31" s="145"/>
      <c r="C31" s="142"/>
      <c r="D31" s="94"/>
      <c r="E31" s="91"/>
      <c r="F31" s="80" t="s">
        <v>18</v>
      </c>
      <c r="G31" s="80"/>
      <c r="H31" s="80"/>
      <c r="I31" s="18">
        <v>4</v>
      </c>
      <c r="J31" s="66"/>
    </row>
    <row r="32" spans="1:10" s="1" customFormat="1" ht="47.25" customHeight="1" x14ac:dyDescent="0.25">
      <c r="A32" s="191"/>
      <c r="B32" s="145"/>
      <c r="C32" s="142"/>
      <c r="D32" s="94"/>
      <c r="E32" s="91"/>
      <c r="F32" s="80" t="s">
        <v>105</v>
      </c>
      <c r="G32" s="80"/>
      <c r="H32" s="80"/>
      <c r="I32" s="18">
        <v>0</v>
      </c>
      <c r="J32" s="66"/>
    </row>
    <row r="33" spans="1:10" s="1" customFormat="1" ht="49.5" customHeight="1" x14ac:dyDescent="0.25">
      <c r="A33" s="191"/>
      <c r="B33" s="145"/>
      <c r="C33" s="142"/>
      <c r="D33" s="94"/>
      <c r="E33" s="91"/>
      <c r="F33" s="80" t="s">
        <v>106</v>
      </c>
      <c r="G33" s="80"/>
      <c r="H33" s="80"/>
      <c r="I33" s="18">
        <v>0</v>
      </c>
      <c r="J33" s="66"/>
    </row>
    <row r="34" spans="1:10" s="1" customFormat="1" ht="32.25" customHeight="1" x14ac:dyDescent="0.25">
      <c r="A34" s="191"/>
      <c r="B34" s="146"/>
      <c r="C34" s="143"/>
      <c r="D34" s="95"/>
      <c r="E34" s="92"/>
      <c r="F34" s="87" t="s">
        <v>86</v>
      </c>
      <c r="G34" s="88"/>
      <c r="H34" s="89"/>
      <c r="I34" s="18">
        <v>0</v>
      </c>
      <c r="J34" s="67"/>
    </row>
    <row r="35" spans="1:10" s="1" customFormat="1" ht="33.75" customHeight="1" x14ac:dyDescent="0.25">
      <c r="A35" s="191"/>
      <c r="B35" s="133" t="s">
        <v>87</v>
      </c>
      <c r="C35" s="119">
        <v>28</v>
      </c>
      <c r="D35" s="102">
        <f>I36/I35*100</f>
        <v>28.571428571428569</v>
      </c>
      <c r="E35" s="64">
        <f t="shared" si="1"/>
        <v>1.0204081632653061</v>
      </c>
      <c r="F35" s="80" t="s">
        <v>88</v>
      </c>
      <c r="G35" s="80"/>
      <c r="H35" s="80"/>
      <c r="I35" s="18">
        <v>28</v>
      </c>
      <c r="J35" s="83"/>
    </row>
    <row r="36" spans="1:10" s="1" customFormat="1" ht="33.75" customHeight="1" x14ac:dyDescent="0.25">
      <c r="A36" s="191"/>
      <c r="B36" s="133"/>
      <c r="C36" s="119"/>
      <c r="D36" s="102"/>
      <c r="E36" s="64"/>
      <c r="F36" s="80" t="s">
        <v>89</v>
      </c>
      <c r="G36" s="80"/>
      <c r="H36" s="80"/>
      <c r="I36" s="18">
        <v>8</v>
      </c>
      <c r="J36" s="83"/>
    </row>
    <row r="37" spans="1:10" s="1" customFormat="1" ht="255" x14ac:dyDescent="0.25">
      <c r="A37" s="191"/>
      <c r="B37" s="15" t="s">
        <v>90</v>
      </c>
      <c r="C37" s="25">
        <v>35</v>
      </c>
      <c r="D37" s="29">
        <f>I37/I35*100</f>
        <v>35.714285714285715</v>
      </c>
      <c r="E37" s="20">
        <f t="shared" si="1"/>
        <v>1.0204081632653061</v>
      </c>
      <c r="F37" s="80" t="s">
        <v>129</v>
      </c>
      <c r="G37" s="80"/>
      <c r="H37" s="80"/>
      <c r="I37" s="17">
        <v>10</v>
      </c>
      <c r="J37" s="27" t="s">
        <v>198</v>
      </c>
    </row>
    <row r="38" spans="1:10" s="1" customFormat="1" ht="33" customHeight="1" x14ac:dyDescent="0.25">
      <c r="A38" s="191"/>
      <c r="B38" s="144" t="s">
        <v>19</v>
      </c>
      <c r="C38" s="154">
        <v>1</v>
      </c>
      <c r="D38" s="103">
        <v>0</v>
      </c>
      <c r="E38" s="64">
        <f>+D38/C38</f>
        <v>0</v>
      </c>
      <c r="F38" s="80" t="s">
        <v>20</v>
      </c>
      <c r="G38" s="80"/>
      <c r="H38" s="80"/>
      <c r="I38" s="17">
        <v>0</v>
      </c>
      <c r="J38" s="65" t="s">
        <v>161</v>
      </c>
    </row>
    <row r="39" spans="1:10" s="1" customFormat="1" ht="35.25" customHeight="1" x14ac:dyDescent="0.25">
      <c r="A39" s="191"/>
      <c r="B39" s="145"/>
      <c r="C39" s="155"/>
      <c r="D39" s="104"/>
      <c r="E39" s="64"/>
      <c r="F39" s="80" t="s">
        <v>21</v>
      </c>
      <c r="G39" s="80"/>
      <c r="H39" s="80"/>
      <c r="I39" s="44">
        <f>SUM(I40:I41)</f>
        <v>9</v>
      </c>
      <c r="J39" s="66"/>
    </row>
    <row r="40" spans="1:10" s="1" customFormat="1" ht="24.75" customHeight="1" x14ac:dyDescent="0.25">
      <c r="A40" s="191"/>
      <c r="B40" s="145"/>
      <c r="C40" s="155"/>
      <c r="D40" s="104"/>
      <c r="E40" s="64"/>
      <c r="F40" s="87" t="s">
        <v>22</v>
      </c>
      <c r="G40" s="88"/>
      <c r="H40" s="89"/>
      <c r="I40" s="18">
        <v>8</v>
      </c>
      <c r="J40" s="66"/>
    </row>
    <row r="41" spans="1:10" s="1" customFormat="1" ht="33.75" customHeight="1" x14ac:dyDescent="0.25">
      <c r="A41" s="191"/>
      <c r="B41" s="146"/>
      <c r="C41" s="156"/>
      <c r="D41" s="105"/>
      <c r="E41" s="64"/>
      <c r="F41" s="80" t="s">
        <v>91</v>
      </c>
      <c r="G41" s="80"/>
      <c r="H41" s="80"/>
      <c r="I41" s="18">
        <v>1</v>
      </c>
      <c r="J41" s="67"/>
    </row>
    <row r="42" spans="1:10" s="1" customFormat="1" ht="49.5" customHeight="1" x14ac:dyDescent="0.25">
      <c r="A42" s="135" t="s">
        <v>163</v>
      </c>
      <c r="B42" s="34" t="s">
        <v>107</v>
      </c>
      <c r="C42" s="35">
        <v>400</v>
      </c>
      <c r="D42" s="36">
        <v>741</v>
      </c>
      <c r="E42" s="37">
        <f>D42/C42</f>
        <v>1.8525</v>
      </c>
      <c r="F42" s="157" t="s">
        <v>23</v>
      </c>
      <c r="G42" s="158"/>
      <c r="H42" s="159"/>
      <c r="I42" s="176">
        <v>20</v>
      </c>
      <c r="J42" s="65" t="s">
        <v>162</v>
      </c>
    </row>
    <row r="43" spans="1:10" s="1" customFormat="1" ht="53.25" customHeight="1" x14ac:dyDescent="0.25">
      <c r="A43" s="135"/>
      <c r="B43" s="30" t="s">
        <v>64</v>
      </c>
      <c r="C43" s="25">
        <v>200</v>
      </c>
      <c r="D43" s="36">
        <v>204</v>
      </c>
      <c r="E43" s="37">
        <f>D43/C43</f>
        <v>1.02</v>
      </c>
      <c r="F43" s="160"/>
      <c r="G43" s="161"/>
      <c r="H43" s="162"/>
      <c r="I43" s="177"/>
      <c r="J43" s="66"/>
    </row>
    <row r="44" spans="1:10" s="1" customFormat="1" ht="179.25" customHeight="1" x14ac:dyDescent="0.25">
      <c r="A44" s="135"/>
      <c r="B44" s="30" t="s">
        <v>108</v>
      </c>
      <c r="C44" s="25">
        <v>0</v>
      </c>
      <c r="D44" s="36">
        <v>15</v>
      </c>
      <c r="E44" s="37" t="e">
        <f>D44/C44</f>
        <v>#DIV/0!</v>
      </c>
      <c r="F44" s="163"/>
      <c r="G44" s="164"/>
      <c r="H44" s="165"/>
      <c r="I44" s="178"/>
      <c r="J44" s="67"/>
    </row>
    <row r="45" spans="1:10" s="1" customFormat="1" ht="51" customHeight="1" x14ac:dyDescent="0.25">
      <c r="A45" s="135"/>
      <c r="B45" s="15" t="s">
        <v>92</v>
      </c>
      <c r="C45" s="25">
        <v>0</v>
      </c>
      <c r="D45" s="36">
        <v>0</v>
      </c>
      <c r="E45" s="22" t="e">
        <f>D45/C45</f>
        <v>#DIV/0!</v>
      </c>
      <c r="F45" s="62" t="s">
        <v>93</v>
      </c>
      <c r="G45" s="63"/>
      <c r="H45" s="63"/>
      <c r="I45" s="18">
        <v>0</v>
      </c>
      <c r="J45" s="27" t="s">
        <v>157</v>
      </c>
    </row>
    <row r="46" spans="1:10" s="1" customFormat="1" ht="21" customHeight="1" x14ac:dyDescent="0.25">
      <c r="A46" s="127" t="s">
        <v>24</v>
      </c>
      <c r="B46" s="127"/>
      <c r="C46" s="127"/>
      <c r="D46" s="127"/>
      <c r="E46" s="127"/>
      <c r="F46" s="127"/>
      <c r="G46" s="127"/>
      <c r="H46" s="127"/>
      <c r="I46" s="127"/>
      <c r="J46" s="127"/>
    </row>
    <row r="47" spans="1:10" s="1" customFormat="1" ht="22.5" customHeight="1" x14ac:dyDescent="0.25">
      <c r="A47" s="135" t="s">
        <v>164</v>
      </c>
      <c r="B47" s="133" t="s">
        <v>59</v>
      </c>
      <c r="C47" s="119">
        <v>0</v>
      </c>
      <c r="D47" s="150">
        <f>SUM(I47:I48)</f>
        <v>0</v>
      </c>
      <c r="E47" s="180" t="e">
        <f>+D47/C47</f>
        <v>#DIV/0!</v>
      </c>
      <c r="F47" s="80" t="s">
        <v>94</v>
      </c>
      <c r="G47" s="80"/>
      <c r="H47" s="80"/>
      <c r="I47" s="17">
        <v>0</v>
      </c>
      <c r="J47" s="83"/>
    </row>
    <row r="48" spans="1:10" s="1" customFormat="1" ht="30.75" customHeight="1" x14ac:dyDescent="0.25">
      <c r="A48" s="135"/>
      <c r="B48" s="133"/>
      <c r="C48" s="119"/>
      <c r="D48" s="150"/>
      <c r="E48" s="180"/>
      <c r="F48" s="80" t="s">
        <v>60</v>
      </c>
      <c r="G48" s="80"/>
      <c r="H48" s="80"/>
      <c r="I48" s="17">
        <v>0</v>
      </c>
      <c r="J48" s="83"/>
    </row>
    <row r="49" spans="1:10" s="1" customFormat="1" ht="48" customHeight="1" x14ac:dyDescent="0.25">
      <c r="A49" s="135"/>
      <c r="B49" s="133"/>
      <c r="C49" s="119"/>
      <c r="D49" s="150"/>
      <c r="E49" s="180"/>
      <c r="F49" s="80" t="s">
        <v>61</v>
      </c>
      <c r="G49" s="80"/>
      <c r="H49" s="80"/>
      <c r="I49" s="17">
        <v>0</v>
      </c>
      <c r="J49" s="83"/>
    </row>
    <row r="50" spans="1:10" s="1" customFormat="1" ht="30" x14ac:dyDescent="0.25">
      <c r="A50" s="135"/>
      <c r="B50" s="15" t="s">
        <v>25</v>
      </c>
      <c r="C50" s="25">
        <v>8</v>
      </c>
      <c r="D50" s="17">
        <v>7</v>
      </c>
      <c r="E50" s="22">
        <f>+D50/C50</f>
        <v>0.875</v>
      </c>
      <c r="F50" s="80" t="s">
        <v>26</v>
      </c>
      <c r="G50" s="80"/>
      <c r="H50" s="80"/>
      <c r="I50" s="18">
        <v>24</v>
      </c>
      <c r="J50" s="27" t="s">
        <v>165</v>
      </c>
    </row>
    <row r="51" spans="1:10" s="1" customFormat="1" ht="49.5" customHeight="1" x14ac:dyDescent="0.25">
      <c r="A51" s="135"/>
      <c r="B51" s="15" t="s">
        <v>36</v>
      </c>
      <c r="C51" s="25">
        <v>1</v>
      </c>
      <c r="D51" s="17">
        <v>1</v>
      </c>
      <c r="E51" s="22">
        <f>+D51/C51</f>
        <v>1</v>
      </c>
      <c r="F51" s="166"/>
      <c r="G51" s="166"/>
      <c r="H51" s="166"/>
      <c r="I51" s="166"/>
      <c r="J51" s="27"/>
    </row>
    <row r="52" spans="1:10" s="1" customFormat="1" ht="111.75" customHeight="1" x14ac:dyDescent="0.25">
      <c r="A52" s="135" t="s">
        <v>166</v>
      </c>
      <c r="B52" s="16" t="s">
        <v>62</v>
      </c>
      <c r="C52" s="26">
        <v>0</v>
      </c>
      <c r="D52" s="18">
        <v>0</v>
      </c>
      <c r="E52" s="20" t="e">
        <f>+D52/C52</f>
        <v>#DIV/0!</v>
      </c>
      <c r="F52" s="80" t="s">
        <v>109</v>
      </c>
      <c r="G52" s="80"/>
      <c r="H52" s="80"/>
      <c r="I52" s="21">
        <v>0</v>
      </c>
      <c r="J52" s="38" t="s">
        <v>192</v>
      </c>
    </row>
    <row r="53" spans="1:10" s="1" customFormat="1" ht="33.75" customHeight="1" x14ac:dyDescent="0.25">
      <c r="A53" s="135"/>
      <c r="B53" s="147" t="s">
        <v>110</v>
      </c>
      <c r="C53" s="119">
        <v>1</v>
      </c>
      <c r="D53" s="150">
        <f>SUM(I53:I54)</f>
        <v>3</v>
      </c>
      <c r="E53" s="151">
        <f>+D53/C53</f>
        <v>3</v>
      </c>
      <c r="F53" s="80" t="s">
        <v>111</v>
      </c>
      <c r="G53" s="80"/>
      <c r="H53" s="80"/>
      <c r="I53" s="17">
        <v>0</v>
      </c>
      <c r="J53" s="65" t="s">
        <v>167</v>
      </c>
    </row>
    <row r="54" spans="1:10" s="1" customFormat="1" ht="47.25" customHeight="1" x14ac:dyDescent="0.25">
      <c r="A54" s="135"/>
      <c r="B54" s="148"/>
      <c r="C54" s="119"/>
      <c r="D54" s="150"/>
      <c r="E54" s="152"/>
      <c r="F54" s="80" t="s">
        <v>112</v>
      </c>
      <c r="G54" s="80"/>
      <c r="H54" s="80"/>
      <c r="I54" s="17">
        <v>3</v>
      </c>
      <c r="J54" s="66"/>
    </row>
    <row r="55" spans="1:10" s="1" customFormat="1" ht="49.5" customHeight="1" x14ac:dyDescent="0.25">
      <c r="A55" s="135"/>
      <c r="B55" s="148"/>
      <c r="C55" s="119"/>
      <c r="D55" s="150"/>
      <c r="E55" s="152"/>
      <c r="F55" s="80" t="s">
        <v>27</v>
      </c>
      <c r="G55" s="80"/>
      <c r="H55" s="80"/>
      <c r="I55" s="44">
        <f>SUM(I56:I57)</f>
        <v>0</v>
      </c>
      <c r="J55" s="66"/>
    </row>
    <row r="56" spans="1:10" s="1" customFormat="1" ht="33.75" customHeight="1" x14ac:dyDescent="0.25">
      <c r="A56" s="135"/>
      <c r="B56" s="148"/>
      <c r="C56" s="119"/>
      <c r="D56" s="150"/>
      <c r="E56" s="152"/>
      <c r="F56" s="87" t="s">
        <v>28</v>
      </c>
      <c r="G56" s="88"/>
      <c r="H56" s="89"/>
      <c r="I56" s="18">
        <v>0</v>
      </c>
      <c r="J56" s="66"/>
    </row>
    <row r="57" spans="1:10" s="1" customFormat="1" ht="48.75" customHeight="1" x14ac:dyDescent="0.25">
      <c r="A57" s="135"/>
      <c r="B57" s="149"/>
      <c r="C57" s="119"/>
      <c r="D57" s="150"/>
      <c r="E57" s="153"/>
      <c r="F57" s="80" t="s">
        <v>29</v>
      </c>
      <c r="G57" s="80"/>
      <c r="H57" s="80"/>
      <c r="I57" s="18">
        <v>0</v>
      </c>
      <c r="J57" s="67"/>
    </row>
    <row r="58" spans="1:10" s="1" customFormat="1" ht="87" customHeight="1" x14ac:dyDescent="0.25">
      <c r="A58" s="135" t="s">
        <v>169</v>
      </c>
      <c r="B58" s="15" t="s">
        <v>30</v>
      </c>
      <c r="C58" s="25">
        <v>0</v>
      </c>
      <c r="D58" s="17">
        <v>6</v>
      </c>
      <c r="E58" s="22" t="e">
        <f>+D58/C58</f>
        <v>#DIV/0!</v>
      </c>
      <c r="F58" s="166"/>
      <c r="G58" s="166"/>
      <c r="H58" s="166"/>
      <c r="I58" s="166"/>
      <c r="J58" s="27" t="s">
        <v>168</v>
      </c>
    </row>
    <row r="59" spans="1:10" s="1" customFormat="1" ht="48.75" customHeight="1" x14ac:dyDescent="0.25">
      <c r="A59" s="135"/>
      <c r="B59" s="133" t="s">
        <v>113</v>
      </c>
      <c r="C59" s="119">
        <v>1</v>
      </c>
      <c r="D59" s="179">
        <v>1</v>
      </c>
      <c r="E59" s="180">
        <f>+D59/C59</f>
        <v>1</v>
      </c>
      <c r="F59" s="80" t="s">
        <v>31</v>
      </c>
      <c r="G59" s="80"/>
      <c r="H59" s="80"/>
      <c r="I59" s="17">
        <v>0</v>
      </c>
      <c r="J59" s="83"/>
    </row>
    <row r="60" spans="1:10" s="1" customFormat="1" ht="51.75" customHeight="1" x14ac:dyDescent="0.25">
      <c r="A60" s="135"/>
      <c r="B60" s="133"/>
      <c r="C60" s="119"/>
      <c r="D60" s="179"/>
      <c r="E60" s="180"/>
      <c r="F60" s="80" t="s">
        <v>32</v>
      </c>
      <c r="G60" s="80"/>
      <c r="H60" s="80"/>
      <c r="I60" s="17">
        <v>0</v>
      </c>
      <c r="J60" s="83"/>
    </row>
    <row r="61" spans="1:10" s="1" customFormat="1" ht="33.75" customHeight="1" x14ac:dyDescent="0.25">
      <c r="A61" s="135"/>
      <c r="B61" s="133"/>
      <c r="C61" s="119"/>
      <c r="D61" s="179"/>
      <c r="E61" s="180"/>
      <c r="F61" s="80" t="s">
        <v>33</v>
      </c>
      <c r="G61" s="80"/>
      <c r="H61" s="80"/>
      <c r="I61" s="17">
        <v>0</v>
      </c>
      <c r="J61" s="83"/>
    </row>
    <row r="62" spans="1:10" s="1" customFormat="1" ht="48.75" customHeight="1" x14ac:dyDescent="0.25">
      <c r="A62" s="135"/>
      <c r="B62" s="133"/>
      <c r="C62" s="119"/>
      <c r="D62" s="179"/>
      <c r="E62" s="180"/>
      <c r="F62" s="80" t="s">
        <v>34</v>
      </c>
      <c r="G62" s="80"/>
      <c r="H62" s="80"/>
      <c r="I62" s="17">
        <v>1</v>
      </c>
      <c r="J62" s="83"/>
    </row>
    <row r="63" spans="1:10" s="1" customFormat="1" ht="48.75" customHeight="1" x14ac:dyDescent="0.25">
      <c r="A63" s="135"/>
      <c r="B63" s="133"/>
      <c r="C63" s="119"/>
      <c r="D63" s="179"/>
      <c r="E63" s="180"/>
      <c r="F63" s="80" t="s">
        <v>95</v>
      </c>
      <c r="G63" s="80"/>
      <c r="H63" s="80"/>
      <c r="I63" s="17">
        <v>0</v>
      </c>
      <c r="J63" s="83"/>
    </row>
    <row r="64" spans="1:10" s="1" customFormat="1" ht="99.75" customHeight="1" x14ac:dyDescent="0.25">
      <c r="A64" s="135" t="s">
        <v>171</v>
      </c>
      <c r="B64" s="59" t="s">
        <v>114</v>
      </c>
      <c r="C64" s="60">
        <v>1</v>
      </c>
      <c r="D64" s="126">
        <v>2</v>
      </c>
      <c r="E64" s="64">
        <f>+D64/C64</f>
        <v>2</v>
      </c>
      <c r="F64" s="80" t="s">
        <v>115</v>
      </c>
      <c r="G64" s="80"/>
      <c r="H64" s="80"/>
      <c r="I64" s="17">
        <v>22217</v>
      </c>
      <c r="J64" s="83" t="s">
        <v>170</v>
      </c>
    </row>
    <row r="65" spans="1:10" s="1" customFormat="1" ht="109.5" customHeight="1" x14ac:dyDescent="0.25">
      <c r="A65" s="135"/>
      <c r="B65" s="59"/>
      <c r="C65" s="60"/>
      <c r="D65" s="126"/>
      <c r="E65" s="64"/>
      <c r="F65" s="62" t="s">
        <v>63</v>
      </c>
      <c r="G65" s="63"/>
      <c r="H65" s="63"/>
      <c r="I65" s="17">
        <v>320000</v>
      </c>
      <c r="J65" s="83"/>
    </row>
    <row r="66" spans="1:10" s="1" customFormat="1" ht="120.75" customHeight="1" x14ac:dyDescent="0.25">
      <c r="A66" s="32" t="s">
        <v>172</v>
      </c>
      <c r="B66" s="19" t="s">
        <v>35</v>
      </c>
      <c r="C66" s="26">
        <v>45</v>
      </c>
      <c r="D66" s="18">
        <v>61</v>
      </c>
      <c r="E66" s="20">
        <f>+D66/C66</f>
        <v>1.3555555555555556</v>
      </c>
      <c r="F66" s="131"/>
      <c r="G66" s="131"/>
      <c r="H66" s="131"/>
      <c r="I66" s="131"/>
      <c r="J66" s="27" t="s">
        <v>173</v>
      </c>
    </row>
    <row r="67" spans="1:10" s="1" customFormat="1" ht="22.5" customHeight="1" x14ac:dyDescent="0.25">
      <c r="A67" s="127" t="s">
        <v>42</v>
      </c>
      <c r="B67" s="127"/>
      <c r="C67" s="127"/>
      <c r="D67" s="127"/>
      <c r="E67" s="127"/>
      <c r="F67" s="127"/>
      <c r="G67" s="127"/>
      <c r="H67" s="127"/>
      <c r="I67" s="127"/>
      <c r="J67" s="127"/>
    </row>
    <row r="68" spans="1:10" s="1" customFormat="1" ht="18.75" x14ac:dyDescent="0.25">
      <c r="A68" s="57" t="s">
        <v>43</v>
      </c>
      <c r="B68" s="57"/>
      <c r="C68" s="57"/>
      <c r="D68" s="57"/>
      <c r="E68" s="57"/>
      <c r="F68" s="57"/>
      <c r="G68" s="57"/>
      <c r="H68" s="57"/>
      <c r="I68" s="57"/>
      <c r="J68" s="57"/>
    </row>
    <row r="69" spans="1:10" s="1" customFormat="1" ht="26.25" customHeight="1" x14ac:dyDescent="0.25">
      <c r="A69" s="61" t="s">
        <v>174</v>
      </c>
      <c r="B69" s="59" t="s">
        <v>0</v>
      </c>
      <c r="C69" s="60">
        <v>100</v>
      </c>
      <c r="D69" s="132">
        <f>(I69-I75)*100/I69</f>
        <v>97.058823529411768</v>
      </c>
      <c r="E69" s="64">
        <f>+D69/C69</f>
        <v>0.97058823529411764</v>
      </c>
      <c r="F69" s="168" t="s">
        <v>119</v>
      </c>
      <c r="G69" s="169"/>
      <c r="H69" s="170"/>
      <c r="I69" s="174">
        <f>I71+I73+1</f>
        <v>102</v>
      </c>
      <c r="J69" s="83"/>
    </row>
    <row r="70" spans="1:10" s="1" customFormat="1" ht="26.25" hidden="1" customHeight="1" x14ac:dyDescent="0.25">
      <c r="A70" s="61"/>
      <c r="B70" s="59"/>
      <c r="C70" s="60"/>
      <c r="D70" s="132"/>
      <c r="E70" s="64"/>
      <c r="F70" s="171"/>
      <c r="G70" s="172"/>
      <c r="H70" s="173"/>
      <c r="I70" s="175"/>
      <c r="J70" s="83"/>
    </row>
    <row r="71" spans="1:10" s="1" customFormat="1" ht="33.75" customHeight="1" x14ac:dyDescent="0.25">
      <c r="A71" s="61"/>
      <c r="B71" s="76" t="s">
        <v>4</v>
      </c>
      <c r="C71" s="73">
        <v>0.22</v>
      </c>
      <c r="D71" s="181">
        <f>I71/I73</f>
        <v>0.21686746987951808</v>
      </c>
      <c r="E71" s="90">
        <f>C71/D71</f>
        <v>1.0144444444444445</v>
      </c>
      <c r="F71" s="167" t="s">
        <v>117</v>
      </c>
      <c r="G71" s="167"/>
      <c r="H71" s="167"/>
      <c r="I71" s="13">
        <v>18</v>
      </c>
      <c r="J71" s="65"/>
    </row>
    <row r="72" spans="1:10" s="1" customFormat="1" ht="33.75" customHeight="1" x14ac:dyDescent="0.25">
      <c r="A72" s="61"/>
      <c r="B72" s="77"/>
      <c r="C72" s="74"/>
      <c r="D72" s="182"/>
      <c r="E72" s="91"/>
      <c r="F72" s="71" t="s">
        <v>116</v>
      </c>
      <c r="G72" s="71"/>
      <c r="H72" s="71"/>
      <c r="I72" s="13">
        <v>9</v>
      </c>
      <c r="J72" s="66"/>
    </row>
    <row r="73" spans="1:10" s="1" customFormat="1" ht="33.75" customHeight="1" x14ac:dyDescent="0.25">
      <c r="A73" s="61"/>
      <c r="B73" s="77"/>
      <c r="C73" s="74"/>
      <c r="D73" s="182"/>
      <c r="E73" s="91"/>
      <c r="F73" s="71" t="s">
        <v>140</v>
      </c>
      <c r="G73" s="71"/>
      <c r="H73" s="71"/>
      <c r="I73" s="13">
        <v>83</v>
      </c>
      <c r="J73" s="66"/>
    </row>
    <row r="74" spans="1:10" s="1" customFormat="1" ht="29.25" customHeight="1" x14ac:dyDescent="0.25">
      <c r="A74" s="61"/>
      <c r="B74" s="77"/>
      <c r="C74" s="74"/>
      <c r="D74" s="182"/>
      <c r="E74" s="91"/>
      <c r="F74" s="71" t="s">
        <v>81</v>
      </c>
      <c r="G74" s="71"/>
      <c r="H74" s="71"/>
      <c r="I74" s="13">
        <v>57</v>
      </c>
      <c r="J74" s="66"/>
    </row>
    <row r="75" spans="1:10" s="1" customFormat="1" ht="29.25" customHeight="1" x14ac:dyDescent="0.25">
      <c r="A75" s="61"/>
      <c r="B75" s="78"/>
      <c r="C75" s="75"/>
      <c r="D75" s="183"/>
      <c r="E75" s="92"/>
      <c r="F75" s="106" t="s">
        <v>7</v>
      </c>
      <c r="G75" s="107"/>
      <c r="H75" s="108"/>
      <c r="I75" s="13">
        <v>3</v>
      </c>
      <c r="J75" s="67"/>
    </row>
    <row r="76" spans="1:10" s="1" customFormat="1" ht="39.75" customHeight="1" x14ac:dyDescent="0.25">
      <c r="A76" s="61"/>
      <c r="B76" s="59" t="s">
        <v>5</v>
      </c>
      <c r="C76" s="60">
        <v>11.75</v>
      </c>
      <c r="D76" s="58">
        <f>(I69-I76)/I76</f>
        <v>11.75</v>
      </c>
      <c r="E76" s="64">
        <f>D76/C76</f>
        <v>1</v>
      </c>
      <c r="F76" s="62" t="s">
        <v>9</v>
      </c>
      <c r="G76" s="63"/>
      <c r="H76" s="63"/>
      <c r="I76" s="13">
        <v>8</v>
      </c>
      <c r="J76" s="83"/>
    </row>
    <row r="77" spans="1:10" s="1" customFormat="1" ht="33.75" customHeight="1" x14ac:dyDescent="0.25">
      <c r="A77" s="61"/>
      <c r="B77" s="59"/>
      <c r="C77" s="60"/>
      <c r="D77" s="58"/>
      <c r="E77" s="64"/>
      <c r="F77" s="62" t="s">
        <v>118</v>
      </c>
      <c r="G77" s="63"/>
      <c r="H77" s="63"/>
      <c r="I77" s="13" t="s">
        <v>175</v>
      </c>
      <c r="J77" s="83"/>
    </row>
    <row r="78" spans="1:10" s="1" customFormat="1" ht="33.75" customHeight="1" x14ac:dyDescent="0.25">
      <c r="A78" s="61"/>
      <c r="B78" s="59"/>
      <c r="C78" s="60"/>
      <c r="D78" s="58"/>
      <c r="E78" s="64"/>
      <c r="F78" s="72" t="s">
        <v>82</v>
      </c>
      <c r="G78" s="72"/>
      <c r="H78" s="72"/>
      <c r="I78" s="13" t="s">
        <v>176</v>
      </c>
      <c r="J78" s="83"/>
    </row>
    <row r="79" spans="1:10" s="1" customFormat="1" ht="36.75" customHeight="1" x14ac:dyDescent="0.25">
      <c r="A79" s="61" t="s">
        <v>179</v>
      </c>
      <c r="B79" s="76" t="s">
        <v>1</v>
      </c>
      <c r="C79" s="73">
        <v>10</v>
      </c>
      <c r="D79" s="109">
        <f>I79*100/I69</f>
        <v>26.470588235294116</v>
      </c>
      <c r="E79" s="90">
        <f>D79/C79</f>
        <v>2.6470588235294117</v>
      </c>
      <c r="F79" s="114" t="s">
        <v>141</v>
      </c>
      <c r="G79" s="63"/>
      <c r="H79" s="63"/>
      <c r="I79" s="13">
        <v>27</v>
      </c>
      <c r="J79" s="83" t="s">
        <v>177</v>
      </c>
    </row>
    <row r="80" spans="1:10" s="1" customFormat="1" ht="38.25" customHeight="1" x14ac:dyDescent="0.25">
      <c r="A80" s="61"/>
      <c r="B80" s="78"/>
      <c r="C80" s="75"/>
      <c r="D80" s="110"/>
      <c r="E80" s="92"/>
      <c r="F80" s="128" t="s">
        <v>120</v>
      </c>
      <c r="G80" s="129"/>
      <c r="H80" s="130"/>
      <c r="I80" s="13">
        <v>24</v>
      </c>
      <c r="J80" s="83"/>
    </row>
    <row r="81" spans="1:10" s="1" customFormat="1" ht="60" customHeight="1" x14ac:dyDescent="0.25">
      <c r="A81" s="61"/>
      <c r="B81" s="19" t="s">
        <v>121</v>
      </c>
      <c r="C81" s="26">
        <v>10</v>
      </c>
      <c r="D81" s="33">
        <f>I81/(I69-I72)</f>
        <v>6.989247311827957</v>
      </c>
      <c r="E81" s="20">
        <f>D81/C81</f>
        <v>0.69892473118279574</v>
      </c>
      <c r="F81" s="62" t="s">
        <v>3</v>
      </c>
      <c r="G81" s="63"/>
      <c r="H81" s="63"/>
      <c r="I81" s="13">
        <v>650</v>
      </c>
      <c r="J81" s="27" t="s">
        <v>178</v>
      </c>
    </row>
    <row r="82" spans="1:10" s="1" customFormat="1" ht="18.75" x14ac:dyDescent="0.3">
      <c r="A82" s="125" t="s">
        <v>44</v>
      </c>
      <c r="B82" s="125"/>
      <c r="C82" s="125"/>
      <c r="D82" s="125"/>
      <c r="E82" s="125"/>
      <c r="F82" s="125"/>
      <c r="G82" s="125"/>
      <c r="H82" s="125"/>
      <c r="I82" s="125"/>
      <c r="J82" s="125"/>
    </row>
    <row r="83" spans="1:10" s="1" customFormat="1" ht="33.75" customHeight="1" x14ac:dyDescent="0.25">
      <c r="A83" s="68" t="s">
        <v>197</v>
      </c>
      <c r="B83" s="76" t="s">
        <v>78</v>
      </c>
      <c r="C83" s="73">
        <v>320000</v>
      </c>
      <c r="D83" s="99">
        <f>I83+I85+I86+I87</f>
        <v>531534.44000000006</v>
      </c>
      <c r="E83" s="96">
        <f>D83/C83</f>
        <v>1.6610451250000002</v>
      </c>
      <c r="F83" s="114" t="s">
        <v>142</v>
      </c>
      <c r="G83" s="63"/>
      <c r="H83" s="63"/>
      <c r="I83" s="13">
        <v>453621.59</v>
      </c>
      <c r="J83" s="65" t="s">
        <v>180</v>
      </c>
    </row>
    <row r="84" spans="1:10" s="1" customFormat="1" ht="36.75" customHeight="1" x14ac:dyDescent="0.25">
      <c r="A84" s="69"/>
      <c r="B84" s="77"/>
      <c r="C84" s="74"/>
      <c r="D84" s="100"/>
      <c r="E84" s="97"/>
      <c r="F84" s="71" t="s">
        <v>122</v>
      </c>
      <c r="G84" s="71"/>
      <c r="H84" s="71"/>
      <c r="I84" s="13">
        <v>453621.59</v>
      </c>
      <c r="J84" s="66"/>
    </row>
    <row r="85" spans="1:10" s="1" customFormat="1" ht="33.75" customHeight="1" x14ac:dyDescent="0.25">
      <c r="A85" s="69"/>
      <c r="B85" s="77"/>
      <c r="C85" s="74"/>
      <c r="D85" s="100"/>
      <c r="E85" s="97"/>
      <c r="F85" s="62" t="s">
        <v>79</v>
      </c>
      <c r="G85" s="63"/>
      <c r="H85" s="63"/>
      <c r="I85" s="13">
        <v>11730.3</v>
      </c>
      <c r="J85" s="66"/>
    </row>
    <row r="86" spans="1:10" s="1" customFormat="1" ht="33.75" customHeight="1" x14ac:dyDescent="0.25">
      <c r="A86" s="69"/>
      <c r="B86" s="77"/>
      <c r="C86" s="74"/>
      <c r="D86" s="100"/>
      <c r="E86" s="97"/>
      <c r="F86" s="62" t="s">
        <v>80</v>
      </c>
      <c r="G86" s="63"/>
      <c r="H86" s="63"/>
      <c r="I86" s="13">
        <v>41881.58</v>
      </c>
      <c r="J86" s="66"/>
    </row>
    <row r="87" spans="1:10" s="1" customFormat="1" ht="21.75" customHeight="1" x14ac:dyDescent="0.25">
      <c r="A87" s="69"/>
      <c r="B87" s="78"/>
      <c r="C87" s="75"/>
      <c r="D87" s="101"/>
      <c r="E87" s="98"/>
      <c r="F87" s="106" t="s">
        <v>123</v>
      </c>
      <c r="G87" s="107"/>
      <c r="H87" s="108"/>
      <c r="I87" s="13">
        <v>24300.97</v>
      </c>
      <c r="J87" s="67"/>
    </row>
    <row r="88" spans="1:10" s="1" customFormat="1" ht="33.75" customHeight="1" x14ac:dyDescent="0.25">
      <c r="A88" s="69"/>
      <c r="B88" s="76" t="s">
        <v>2</v>
      </c>
      <c r="C88" s="73">
        <v>234000</v>
      </c>
      <c r="D88" s="99">
        <f>SUM(I88+I94+I95+I96)</f>
        <v>237600</v>
      </c>
      <c r="E88" s="96">
        <f>D88/C88</f>
        <v>1.0153846153846153</v>
      </c>
      <c r="F88" s="114" t="s">
        <v>147</v>
      </c>
      <c r="G88" s="114"/>
      <c r="H88" s="114"/>
      <c r="I88" s="44">
        <f>SUM(I89:I93)</f>
        <v>234000</v>
      </c>
      <c r="J88" s="65"/>
    </row>
    <row r="89" spans="1:10" s="1" customFormat="1" ht="33.75" customHeight="1" x14ac:dyDescent="0.25">
      <c r="A89" s="69"/>
      <c r="B89" s="77"/>
      <c r="C89" s="74"/>
      <c r="D89" s="100"/>
      <c r="E89" s="97"/>
      <c r="F89" s="111" t="s">
        <v>130</v>
      </c>
      <c r="G89" s="112"/>
      <c r="H89" s="113"/>
      <c r="I89" s="18">
        <v>0</v>
      </c>
      <c r="J89" s="66"/>
    </row>
    <row r="90" spans="1:10" s="1" customFormat="1" ht="33.75" customHeight="1" x14ac:dyDescent="0.25">
      <c r="A90" s="69"/>
      <c r="B90" s="77"/>
      <c r="C90" s="74"/>
      <c r="D90" s="100"/>
      <c r="E90" s="97"/>
      <c r="F90" s="111" t="s">
        <v>131</v>
      </c>
      <c r="G90" s="112"/>
      <c r="H90" s="113"/>
      <c r="I90" s="18">
        <v>234000</v>
      </c>
      <c r="J90" s="66"/>
    </row>
    <row r="91" spans="1:10" s="1" customFormat="1" ht="33.75" customHeight="1" x14ac:dyDescent="0.25">
      <c r="A91" s="69"/>
      <c r="B91" s="77"/>
      <c r="C91" s="74"/>
      <c r="D91" s="100"/>
      <c r="E91" s="97"/>
      <c r="F91" s="111" t="s">
        <v>132</v>
      </c>
      <c r="G91" s="112"/>
      <c r="H91" s="113"/>
      <c r="I91" s="18">
        <v>0</v>
      </c>
      <c r="J91" s="66"/>
    </row>
    <row r="92" spans="1:10" s="1" customFormat="1" ht="33.75" customHeight="1" x14ac:dyDescent="0.25">
      <c r="A92" s="69"/>
      <c r="B92" s="77"/>
      <c r="C92" s="74"/>
      <c r="D92" s="100"/>
      <c r="E92" s="97"/>
      <c r="F92" s="111" t="s">
        <v>133</v>
      </c>
      <c r="G92" s="112"/>
      <c r="H92" s="113"/>
      <c r="I92" s="18">
        <v>0</v>
      </c>
      <c r="J92" s="66"/>
    </row>
    <row r="93" spans="1:10" s="1" customFormat="1" ht="33.75" customHeight="1" x14ac:dyDescent="0.25">
      <c r="A93" s="69"/>
      <c r="B93" s="77"/>
      <c r="C93" s="74"/>
      <c r="D93" s="100"/>
      <c r="E93" s="97"/>
      <c r="F93" s="111" t="s">
        <v>134</v>
      </c>
      <c r="G93" s="112"/>
      <c r="H93" s="113"/>
      <c r="I93" s="18">
        <v>0</v>
      </c>
      <c r="J93" s="66"/>
    </row>
    <row r="94" spans="1:10" s="1" customFormat="1" ht="27.75" customHeight="1" x14ac:dyDescent="0.25">
      <c r="A94" s="69"/>
      <c r="B94" s="77"/>
      <c r="C94" s="74"/>
      <c r="D94" s="100"/>
      <c r="E94" s="97"/>
      <c r="F94" s="62" t="s">
        <v>6</v>
      </c>
      <c r="G94" s="63"/>
      <c r="H94" s="63"/>
      <c r="I94" s="13">
        <v>0</v>
      </c>
      <c r="J94" s="66"/>
    </row>
    <row r="95" spans="1:10" s="1" customFormat="1" ht="27.75" customHeight="1" x14ac:dyDescent="0.25">
      <c r="A95" s="69"/>
      <c r="B95" s="77"/>
      <c r="C95" s="74"/>
      <c r="D95" s="100"/>
      <c r="E95" s="97"/>
      <c r="F95" s="62" t="s">
        <v>8</v>
      </c>
      <c r="G95" s="63"/>
      <c r="H95" s="63"/>
      <c r="I95" s="13">
        <v>3600</v>
      </c>
      <c r="J95" s="66"/>
    </row>
    <row r="96" spans="1:10" s="1" customFormat="1" ht="27.75" customHeight="1" x14ac:dyDescent="0.25">
      <c r="A96" s="70"/>
      <c r="B96" s="78"/>
      <c r="C96" s="75"/>
      <c r="D96" s="101"/>
      <c r="E96" s="98"/>
      <c r="F96" s="106" t="s">
        <v>124</v>
      </c>
      <c r="G96" s="107"/>
      <c r="H96" s="108"/>
      <c r="I96" s="13">
        <v>0</v>
      </c>
      <c r="J96" s="67"/>
    </row>
    <row r="97" spans="1:10" s="1" customFormat="1" ht="18.75" x14ac:dyDescent="0.25">
      <c r="A97" s="57" t="s">
        <v>46</v>
      </c>
      <c r="B97" s="57"/>
      <c r="C97" s="57"/>
      <c r="D97" s="57"/>
      <c r="E97" s="57"/>
      <c r="F97" s="57"/>
      <c r="G97" s="57"/>
      <c r="H97" s="57"/>
      <c r="I97" s="57"/>
      <c r="J97" s="57"/>
    </row>
    <row r="98" spans="1:10" s="1" customFormat="1" ht="33.75" customHeight="1" x14ac:dyDescent="0.25">
      <c r="A98" s="61" t="s">
        <v>181</v>
      </c>
      <c r="B98" s="59" t="s">
        <v>125</v>
      </c>
      <c r="C98" s="60">
        <v>23</v>
      </c>
      <c r="D98" s="58">
        <f>I104/(I98+I99+I101-I102-I103)</f>
        <v>16.386573348990538</v>
      </c>
      <c r="E98" s="64">
        <f>C98/D98</f>
        <v>1.4035881395189231</v>
      </c>
      <c r="F98" s="62" t="s">
        <v>65</v>
      </c>
      <c r="G98" s="63"/>
      <c r="H98" s="63"/>
      <c r="I98" s="13">
        <v>6960.93</v>
      </c>
      <c r="J98" s="83" t="s">
        <v>182</v>
      </c>
    </row>
    <row r="99" spans="1:10" s="1" customFormat="1" ht="33.75" customHeight="1" x14ac:dyDescent="0.25">
      <c r="A99" s="61"/>
      <c r="B99" s="59"/>
      <c r="C99" s="60"/>
      <c r="D99" s="58"/>
      <c r="E99" s="64"/>
      <c r="F99" s="62" t="s">
        <v>126</v>
      </c>
      <c r="G99" s="63"/>
      <c r="H99" s="63"/>
      <c r="I99" s="13">
        <v>286</v>
      </c>
      <c r="J99" s="83"/>
    </row>
    <row r="100" spans="1:10" s="1" customFormat="1" ht="33.75" customHeight="1" x14ac:dyDescent="0.25">
      <c r="A100" s="61"/>
      <c r="B100" s="59"/>
      <c r="C100" s="60"/>
      <c r="D100" s="58"/>
      <c r="E100" s="64"/>
      <c r="F100" s="71" t="s">
        <v>66</v>
      </c>
      <c r="G100" s="71"/>
      <c r="H100" s="71"/>
      <c r="I100" s="13">
        <v>0</v>
      </c>
      <c r="J100" s="83"/>
    </row>
    <row r="101" spans="1:10" s="1" customFormat="1" ht="46.5" customHeight="1" x14ac:dyDescent="0.25">
      <c r="A101" s="61"/>
      <c r="B101" s="59"/>
      <c r="C101" s="60"/>
      <c r="D101" s="58"/>
      <c r="E101" s="64"/>
      <c r="F101" s="62" t="s">
        <v>67</v>
      </c>
      <c r="G101" s="63"/>
      <c r="H101" s="63"/>
      <c r="I101" s="13">
        <v>0</v>
      </c>
      <c r="J101" s="83"/>
    </row>
    <row r="102" spans="1:10" s="1" customFormat="1" ht="43.5" customHeight="1" x14ac:dyDescent="0.25">
      <c r="A102" s="61"/>
      <c r="B102" s="59"/>
      <c r="C102" s="60"/>
      <c r="D102" s="58"/>
      <c r="E102" s="64"/>
      <c r="F102" s="62" t="s">
        <v>68</v>
      </c>
      <c r="G102" s="63"/>
      <c r="H102" s="63"/>
      <c r="I102" s="13">
        <v>0</v>
      </c>
      <c r="J102" s="83"/>
    </row>
    <row r="103" spans="1:10" s="1" customFormat="1" ht="33.75" customHeight="1" x14ac:dyDescent="0.25">
      <c r="A103" s="61"/>
      <c r="B103" s="59"/>
      <c r="C103" s="60"/>
      <c r="D103" s="58"/>
      <c r="E103" s="64"/>
      <c r="F103" s="62" t="s">
        <v>69</v>
      </c>
      <c r="G103" s="63"/>
      <c r="H103" s="63"/>
      <c r="I103" s="13">
        <v>0</v>
      </c>
      <c r="J103" s="83"/>
    </row>
    <row r="104" spans="1:10" s="1" customFormat="1" ht="48.75" customHeight="1" x14ac:dyDescent="0.25">
      <c r="A104" s="61"/>
      <c r="B104" s="59"/>
      <c r="C104" s="60"/>
      <c r="D104" s="58"/>
      <c r="E104" s="64"/>
      <c r="F104" s="62" t="s">
        <v>127</v>
      </c>
      <c r="G104" s="63"/>
      <c r="H104" s="63"/>
      <c r="I104" s="13">
        <v>118752.35</v>
      </c>
      <c r="J104" s="83"/>
    </row>
    <row r="105" spans="1:10" s="1" customFormat="1" ht="33.75" customHeight="1" x14ac:dyDescent="0.25">
      <c r="A105" s="61"/>
      <c r="B105" s="59"/>
      <c r="C105" s="60"/>
      <c r="D105" s="58"/>
      <c r="E105" s="64"/>
      <c r="F105" s="71" t="s">
        <v>70</v>
      </c>
      <c r="G105" s="71"/>
      <c r="H105" s="71"/>
      <c r="I105" s="13">
        <v>0</v>
      </c>
      <c r="J105" s="83"/>
    </row>
    <row r="106" spans="1:10" s="1" customFormat="1" ht="33.75" customHeight="1" x14ac:dyDescent="0.25">
      <c r="A106" s="61" t="s">
        <v>184</v>
      </c>
      <c r="B106" s="59" t="s">
        <v>71</v>
      </c>
      <c r="C106" s="60">
        <v>3280</v>
      </c>
      <c r="D106" s="58">
        <f>I111/I106</f>
        <v>3098.64</v>
      </c>
      <c r="E106" s="64">
        <f>C106/D106</f>
        <v>1.0585289030026077</v>
      </c>
      <c r="F106" s="62" t="s">
        <v>128</v>
      </c>
      <c r="G106" s="63"/>
      <c r="H106" s="63"/>
      <c r="I106" s="14">
        <f>SUM(I107:I108)</f>
        <v>2</v>
      </c>
      <c r="J106" s="83"/>
    </row>
    <row r="107" spans="1:10" s="1" customFormat="1" ht="33.75" customHeight="1" x14ac:dyDescent="0.25">
      <c r="A107" s="61"/>
      <c r="B107" s="59"/>
      <c r="C107" s="60"/>
      <c r="D107" s="58"/>
      <c r="E107" s="64"/>
      <c r="F107" s="72" t="s">
        <v>72</v>
      </c>
      <c r="G107" s="72"/>
      <c r="H107" s="72"/>
      <c r="I107" s="13">
        <v>2</v>
      </c>
      <c r="J107" s="83"/>
    </row>
    <row r="108" spans="1:10" s="1" customFormat="1" ht="48.75" customHeight="1" x14ac:dyDescent="0.25">
      <c r="A108" s="61"/>
      <c r="B108" s="59"/>
      <c r="C108" s="60"/>
      <c r="D108" s="58"/>
      <c r="E108" s="64"/>
      <c r="F108" s="72" t="s">
        <v>73</v>
      </c>
      <c r="G108" s="72"/>
      <c r="H108" s="72"/>
      <c r="I108" s="13">
        <v>0</v>
      </c>
      <c r="J108" s="83"/>
    </row>
    <row r="109" spans="1:10" s="1" customFormat="1" ht="48.75" customHeight="1" x14ac:dyDescent="0.25">
      <c r="A109" s="61"/>
      <c r="B109" s="59" t="s">
        <v>74</v>
      </c>
      <c r="C109" s="60">
        <v>0.3</v>
      </c>
      <c r="D109" s="58">
        <f>I111/I109</f>
        <v>0.39894940131324835</v>
      </c>
      <c r="E109" s="64">
        <f>C109/D109</f>
        <v>0.75197506002633407</v>
      </c>
      <c r="F109" s="62" t="s">
        <v>75</v>
      </c>
      <c r="G109" s="63"/>
      <c r="H109" s="63"/>
      <c r="I109" s="13">
        <v>15534</v>
      </c>
      <c r="J109" s="83" t="s">
        <v>183</v>
      </c>
    </row>
    <row r="110" spans="1:10" s="1" customFormat="1" ht="33.75" customHeight="1" x14ac:dyDescent="0.25">
      <c r="A110" s="61"/>
      <c r="B110" s="59"/>
      <c r="C110" s="60"/>
      <c r="D110" s="58"/>
      <c r="E110" s="64"/>
      <c r="F110" s="62" t="s">
        <v>76</v>
      </c>
      <c r="G110" s="63"/>
      <c r="H110" s="63"/>
      <c r="I110" s="13">
        <v>19760</v>
      </c>
      <c r="J110" s="83"/>
    </row>
    <row r="111" spans="1:10" s="1" customFormat="1" ht="33.75" customHeight="1" x14ac:dyDescent="0.25">
      <c r="A111" s="61"/>
      <c r="B111" s="59"/>
      <c r="C111" s="60"/>
      <c r="D111" s="58"/>
      <c r="E111" s="64"/>
      <c r="F111" s="62" t="s">
        <v>77</v>
      </c>
      <c r="G111" s="63"/>
      <c r="H111" s="63"/>
      <c r="I111" s="13">
        <v>6197.28</v>
      </c>
      <c r="J111" s="83"/>
    </row>
    <row r="112" spans="1:10" s="1" customFormat="1" ht="18.75" x14ac:dyDescent="0.25">
      <c r="A112" s="57" t="s">
        <v>45</v>
      </c>
      <c r="B112" s="57"/>
      <c r="C112" s="57"/>
      <c r="D112" s="57"/>
      <c r="E112" s="57"/>
      <c r="F112" s="57"/>
      <c r="G112" s="57"/>
      <c r="H112" s="57"/>
      <c r="I112" s="57"/>
      <c r="J112" s="57"/>
    </row>
    <row r="113" spans="1:10" s="1" customFormat="1" ht="33.75" customHeight="1" x14ac:dyDescent="0.25">
      <c r="A113" s="61" t="s">
        <v>193</v>
      </c>
      <c r="B113" s="118" t="s">
        <v>97</v>
      </c>
      <c r="C113" s="119" t="s">
        <v>190</v>
      </c>
      <c r="D113" s="58" t="e">
        <f>I114/I113*100</f>
        <v>#DIV/0!</v>
      </c>
      <c r="E113" s="64" t="e">
        <f>+D113/C113</f>
        <v>#DIV/0!</v>
      </c>
      <c r="F113" s="121" t="s">
        <v>98</v>
      </c>
      <c r="G113" s="121"/>
      <c r="H113" s="121"/>
      <c r="I113" s="53">
        <v>0</v>
      </c>
      <c r="J113" s="120"/>
    </row>
    <row r="114" spans="1:10" s="1" customFormat="1" ht="56.25" customHeight="1" x14ac:dyDescent="0.25">
      <c r="A114" s="61"/>
      <c r="B114" s="118"/>
      <c r="C114" s="119"/>
      <c r="D114" s="58"/>
      <c r="E114" s="64"/>
      <c r="F114" s="121" t="s">
        <v>99</v>
      </c>
      <c r="G114" s="121"/>
      <c r="H114" s="121"/>
      <c r="I114" s="53">
        <v>0</v>
      </c>
      <c r="J114" s="83"/>
    </row>
    <row r="115" spans="1:10" s="1" customFormat="1" ht="18.75" x14ac:dyDescent="0.25">
      <c r="A115" s="57" t="s">
        <v>135</v>
      </c>
      <c r="B115" s="57"/>
      <c r="C115" s="57"/>
      <c r="D115" s="57"/>
      <c r="E115" s="57"/>
      <c r="F115" s="57"/>
      <c r="G115" s="57"/>
      <c r="H115" s="57"/>
      <c r="I115" s="57"/>
      <c r="J115" s="57"/>
    </row>
    <row r="116" spans="1:10" s="1" customFormat="1" ht="103.5" customHeight="1" x14ac:dyDescent="0.25">
      <c r="A116" s="61" t="s">
        <v>185</v>
      </c>
      <c r="B116" s="45" t="s">
        <v>136</v>
      </c>
      <c r="C116" s="26" t="s">
        <v>186</v>
      </c>
      <c r="D116" s="54" t="s">
        <v>195</v>
      </c>
      <c r="E116" s="46" t="s">
        <v>148</v>
      </c>
      <c r="F116" s="47"/>
      <c r="G116" s="48"/>
      <c r="H116" s="48"/>
      <c r="I116" s="49"/>
      <c r="J116" s="51"/>
    </row>
    <row r="117" spans="1:10" s="1" customFormat="1" ht="63" customHeight="1" x14ac:dyDescent="0.25">
      <c r="A117" s="61"/>
      <c r="B117" s="59" t="s">
        <v>137</v>
      </c>
      <c r="C117" s="73">
        <v>100</v>
      </c>
      <c r="D117" s="58">
        <f>I118/I117*100</f>
        <v>100</v>
      </c>
      <c r="E117" s="90">
        <f>+D117/C117</f>
        <v>1</v>
      </c>
      <c r="F117" s="122" t="s">
        <v>138</v>
      </c>
      <c r="G117" s="123"/>
      <c r="H117" s="124"/>
      <c r="I117" s="55">
        <v>635230</v>
      </c>
      <c r="J117" s="50"/>
    </row>
    <row r="118" spans="1:10" s="1" customFormat="1" ht="30.75" customHeight="1" x14ac:dyDescent="0.25">
      <c r="A118" s="61"/>
      <c r="B118" s="59"/>
      <c r="C118" s="75"/>
      <c r="D118" s="58"/>
      <c r="E118" s="92"/>
      <c r="F118" s="122" t="s">
        <v>139</v>
      </c>
      <c r="G118" s="123"/>
      <c r="H118" s="124"/>
      <c r="I118" s="56">
        <v>635230</v>
      </c>
      <c r="J118" s="50"/>
    </row>
    <row r="119" spans="1:10" s="1" customFormat="1" ht="15.75" x14ac:dyDescent="0.25">
      <c r="A119" s="7"/>
      <c r="B119" s="7"/>
      <c r="C119" s="116"/>
      <c r="D119" s="116"/>
      <c r="E119" s="116"/>
      <c r="I119" s="2"/>
      <c r="J119" s="23"/>
    </row>
    <row r="120" spans="1:10" s="1" customFormat="1" ht="15.75" x14ac:dyDescent="0.25">
      <c r="A120" s="39" t="s">
        <v>187</v>
      </c>
      <c r="B120" s="39"/>
      <c r="C120" s="117" t="s">
        <v>188</v>
      </c>
      <c r="D120" s="117"/>
      <c r="E120" s="117"/>
      <c r="I120" s="2"/>
      <c r="J120" s="23"/>
    </row>
    <row r="121" spans="1:10" s="1" customFormat="1" x14ac:dyDescent="0.25">
      <c r="A121" s="8" t="s">
        <v>52</v>
      </c>
      <c r="B121" s="8" t="s">
        <v>49</v>
      </c>
      <c r="C121" s="115" t="s">
        <v>50</v>
      </c>
      <c r="D121" s="115"/>
      <c r="E121" s="115"/>
      <c r="I121" s="2"/>
      <c r="J121" s="23"/>
    </row>
  </sheetData>
  <sheetProtection algorithmName="SHA-512" hashValue="F0+gWrG/1za+jdGjhddap50AJCglk/ck1KwRe664Vpa4b3OEOrbBZ1ackptIUqv/szkg+S+VqSyUiAP3iLaAMw==" saltValue="fE7jTHQfFlfcktOWvybDVg==" spinCount="100000" sheet="1" formatCells="0" formatColumns="0" formatRows="0" selectLockedCells="1"/>
  <mergeCells count="245">
    <mergeCell ref="E109:E111"/>
    <mergeCell ref="J109:J111"/>
    <mergeCell ref="F104:H104"/>
    <mergeCell ref="F105:H105"/>
    <mergeCell ref="F110:H110"/>
    <mergeCell ref="F111:H111"/>
    <mergeCell ref="J106:J108"/>
    <mergeCell ref="C106:C108"/>
    <mergeCell ref="D106:D108"/>
    <mergeCell ref="J98:J105"/>
    <mergeCell ref="E106:E108"/>
    <mergeCell ref="F106:H106"/>
    <mergeCell ref="I1:J1"/>
    <mergeCell ref="I2:J2"/>
    <mergeCell ref="I3:J3"/>
    <mergeCell ref="D47:D49"/>
    <mergeCell ref="E47:E49"/>
    <mergeCell ref="F47:H47"/>
    <mergeCell ref="F48:H48"/>
    <mergeCell ref="B47:B49"/>
    <mergeCell ref="C47:C49"/>
    <mergeCell ref="E10:F10"/>
    <mergeCell ref="F28:I28"/>
    <mergeCell ref="B21:B23"/>
    <mergeCell ref="F16:H16"/>
    <mergeCell ref="F29:H29"/>
    <mergeCell ref="F30:H30"/>
    <mergeCell ref="F14:H14"/>
    <mergeCell ref="E11:F11"/>
    <mergeCell ref="E12:F12"/>
    <mergeCell ref="A11:D11"/>
    <mergeCell ref="A10:D10"/>
    <mergeCell ref="A12:D12"/>
    <mergeCell ref="A13:D13"/>
    <mergeCell ref="E13:F13"/>
    <mergeCell ref="A28:A41"/>
    <mergeCell ref="A42:A45"/>
    <mergeCell ref="A47:A51"/>
    <mergeCell ref="F57:H57"/>
    <mergeCell ref="A46:J46"/>
    <mergeCell ref="F71:H71"/>
    <mergeCell ref="A52:A57"/>
    <mergeCell ref="F69:H70"/>
    <mergeCell ref="I69:I70"/>
    <mergeCell ref="A58:A63"/>
    <mergeCell ref="A64:A65"/>
    <mergeCell ref="B69:B70"/>
    <mergeCell ref="I42:I44"/>
    <mergeCell ref="F61:H61"/>
    <mergeCell ref="D59:D63"/>
    <mergeCell ref="E59:E63"/>
    <mergeCell ref="F60:H60"/>
    <mergeCell ref="A68:J68"/>
    <mergeCell ref="J69:J70"/>
    <mergeCell ref="E69:E70"/>
    <mergeCell ref="D71:D75"/>
    <mergeCell ref="F65:H65"/>
    <mergeCell ref="J38:J41"/>
    <mergeCell ref="B53:B57"/>
    <mergeCell ref="C53:C57"/>
    <mergeCell ref="D53:D57"/>
    <mergeCell ref="E53:E57"/>
    <mergeCell ref="J53:J57"/>
    <mergeCell ref="J59:J63"/>
    <mergeCell ref="F50:H50"/>
    <mergeCell ref="F52:H52"/>
    <mergeCell ref="F41:H41"/>
    <mergeCell ref="F59:H59"/>
    <mergeCell ref="B38:B41"/>
    <mergeCell ref="C38:C41"/>
    <mergeCell ref="F42:H44"/>
    <mergeCell ref="B59:B63"/>
    <mergeCell ref="C59:C63"/>
    <mergeCell ref="F62:H62"/>
    <mergeCell ref="F63:H63"/>
    <mergeCell ref="F54:H54"/>
    <mergeCell ref="F55:H55"/>
    <mergeCell ref="F58:I58"/>
    <mergeCell ref="F51:I51"/>
    <mergeCell ref="J47:J49"/>
    <mergeCell ref="J42:J44"/>
    <mergeCell ref="B35:B36"/>
    <mergeCell ref="A15:J15"/>
    <mergeCell ref="A16:A27"/>
    <mergeCell ref="B24:B25"/>
    <mergeCell ref="B26:B27"/>
    <mergeCell ref="C24:C25"/>
    <mergeCell ref="C26:C27"/>
    <mergeCell ref="J24:J25"/>
    <mergeCell ref="D26:D27"/>
    <mergeCell ref="E16:E20"/>
    <mergeCell ref="D16:D20"/>
    <mergeCell ref="C16:C20"/>
    <mergeCell ref="B16:B20"/>
    <mergeCell ref="F20:H20"/>
    <mergeCell ref="J16:J20"/>
    <mergeCell ref="C35:C36"/>
    <mergeCell ref="F32:H32"/>
    <mergeCell ref="F35:H35"/>
    <mergeCell ref="E35:E36"/>
    <mergeCell ref="C21:C23"/>
    <mergeCell ref="C29:C34"/>
    <mergeCell ref="B29:B34"/>
    <mergeCell ref="D24:D25"/>
    <mergeCell ref="F36:H36"/>
    <mergeCell ref="B64:B65"/>
    <mergeCell ref="D64:D65"/>
    <mergeCell ref="C64:C65"/>
    <mergeCell ref="E64:E65"/>
    <mergeCell ref="J64:J65"/>
    <mergeCell ref="F78:H78"/>
    <mergeCell ref="F77:H77"/>
    <mergeCell ref="C71:C75"/>
    <mergeCell ref="A67:J67"/>
    <mergeCell ref="B71:B75"/>
    <mergeCell ref="J71:J75"/>
    <mergeCell ref="A69:A78"/>
    <mergeCell ref="F66:I66"/>
    <mergeCell ref="C69:C70"/>
    <mergeCell ref="F72:H72"/>
    <mergeCell ref="F74:H74"/>
    <mergeCell ref="D69:D70"/>
    <mergeCell ref="C76:C78"/>
    <mergeCell ref="B76:B78"/>
    <mergeCell ref="C121:E121"/>
    <mergeCell ref="F103:H103"/>
    <mergeCell ref="F108:H108"/>
    <mergeCell ref="C119:E119"/>
    <mergeCell ref="C120:E120"/>
    <mergeCell ref="A112:J112"/>
    <mergeCell ref="A113:A114"/>
    <mergeCell ref="B113:B114"/>
    <mergeCell ref="C113:C114"/>
    <mergeCell ref="D113:D114"/>
    <mergeCell ref="E113:E114"/>
    <mergeCell ref="J113:J114"/>
    <mergeCell ref="F114:H114"/>
    <mergeCell ref="F113:H113"/>
    <mergeCell ref="B109:B111"/>
    <mergeCell ref="C109:C111"/>
    <mergeCell ref="F117:H117"/>
    <mergeCell ref="A116:A118"/>
    <mergeCell ref="B117:B118"/>
    <mergeCell ref="C117:C118"/>
    <mergeCell ref="F118:H118"/>
    <mergeCell ref="D117:D118"/>
    <mergeCell ref="B106:B108"/>
    <mergeCell ref="E117:E118"/>
    <mergeCell ref="F93:H93"/>
    <mergeCell ref="J76:J78"/>
    <mergeCell ref="E76:E78"/>
    <mergeCell ref="D76:D78"/>
    <mergeCell ref="F88:H88"/>
    <mergeCell ref="F94:H94"/>
    <mergeCell ref="F84:H84"/>
    <mergeCell ref="D88:D96"/>
    <mergeCell ref="C88:C96"/>
    <mergeCell ref="F85:H85"/>
    <mergeCell ref="F86:H86"/>
    <mergeCell ref="F83:H83"/>
    <mergeCell ref="F76:H76"/>
    <mergeCell ref="A82:J82"/>
    <mergeCell ref="F80:H80"/>
    <mergeCell ref="J79:J80"/>
    <mergeCell ref="A79:A81"/>
    <mergeCell ref="F79:H79"/>
    <mergeCell ref="B79:B80"/>
    <mergeCell ref="C79:C80"/>
    <mergeCell ref="D79:D80"/>
    <mergeCell ref="E79:E80"/>
    <mergeCell ref="F89:H89"/>
    <mergeCell ref="F90:H90"/>
    <mergeCell ref="F81:H81"/>
    <mergeCell ref="F91:H91"/>
    <mergeCell ref="F92:H92"/>
    <mergeCell ref="F34:H34"/>
    <mergeCell ref="E29:E34"/>
    <mergeCell ref="D29:D34"/>
    <mergeCell ref="J83:J87"/>
    <mergeCell ref="E83:E87"/>
    <mergeCell ref="D83:D87"/>
    <mergeCell ref="F56:H56"/>
    <mergeCell ref="F49:H49"/>
    <mergeCell ref="J29:J34"/>
    <mergeCell ref="D35:D36"/>
    <mergeCell ref="J35:J36"/>
    <mergeCell ref="F39:H39"/>
    <mergeCell ref="D38:D41"/>
    <mergeCell ref="E38:E41"/>
    <mergeCell ref="F40:H40"/>
    <mergeCell ref="F45:H45"/>
    <mergeCell ref="F64:H64"/>
    <mergeCell ref="F73:H73"/>
    <mergeCell ref="F75:H75"/>
    <mergeCell ref="E71:E75"/>
    <mergeCell ref="F87:H87"/>
    <mergeCell ref="F37:H37"/>
    <mergeCell ref="F38:H38"/>
    <mergeCell ref="F53:H53"/>
    <mergeCell ref="I4:J4"/>
    <mergeCell ref="F23:H23"/>
    <mergeCell ref="F22:H22"/>
    <mergeCell ref="F33:H33"/>
    <mergeCell ref="F17:H17"/>
    <mergeCell ref="F18:H18"/>
    <mergeCell ref="E21:E23"/>
    <mergeCell ref="I5:J5"/>
    <mergeCell ref="I6:J6"/>
    <mergeCell ref="J26:J27"/>
    <mergeCell ref="J21:J23"/>
    <mergeCell ref="A8:J8"/>
    <mergeCell ref="E24:E25"/>
    <mergeCell ref="E26:E27"/>
    <mergeCell ref="F25:H25"/>
    <mergeCell ref="F26:H26"/>
    <mergeCell ref="F27:H27"/>
    <mergeCell ref="F19:H19"/>
    <mergeCell ref="F31:H31"/>
    <mergeCell ref="D21:D23"/>
    <mergeCell ref="F21:H21"/>
    <mergeCell ref="F24:H24"/>
    <mergeCell ref="A115:J115"/>
    <mergeCell ref="D98:D105"/>
    <mergeCell ref="B98:B105"/>
    <mergeCell ref="C98:C105"/>
    <mergeCell ref="A106:A111"/>
    <mergeCell ref="F109:H109"/>
    <mergeCell ref="A97:J97"/>
    <mergeCell ref="F99:H99"/>
    <mergeCell ref="F95:H95"/>
    <mergeCell ref="F98:H98"/>
    <mergeCell ref="E98:E105"/>
    <mergeCell ref="J88:J96"/>
    <mergeCell ref="A83:A96"/>
    <mergeCell ref="A98:A105"/>
    <mergeCell ref="F100:H100"/>
    <mergeCell ref="F107:H107"/>
    <mergeCell ref="F101:H101"/>
    <mergeCell ref="F102:H102"/>
    <mergeCell ref="C83:C87"/>
    <mergeCell ref="B83:B87"/>
    <mergeCell ref="D109:D111"/>
    <mergeCell ref="B88:B96"/>
    <mergeCell ref="E88:E96"/>
    <mergeCell ref="F96:H96"/>
  </mergeCells>
  <conditionalFormatting sqref="E16 J16 E21:E29 J21:J29 E35:E37 J35:J37 J42 E42:E53 J45:J53 E58:E71 J58:J71 E76:E79 J76:J83 E81:E83 E88:E93 J88:J93 E97:E117 J97:J118">
    <cfRule type="expression" dxfId="3" priority="3">
      <formula>AND(OR($E16&gt;110%,$E16&lt;90%),ISBLANK($J16))</formula>
    </cfRule>
  </conditionalFormatting>
  <conditionalFormatting sqref="E38">
    <cfRule type="expression" dxfId="2" priority="6">
      <formula>AND(OR($E38&gt;110%,$E38&lt;90%),ISBLANK(#REF!))</formula>
    </cfRule>
  </conditionalFormatting>
  <conditionalFormatting sqref="I11:J13">
    <cfRule type="expression" dxfId="1" priority="1">
      <formula>AND(OR($I11&gt;110%,$I11&lt;90%),ISBLANK($J11))</formula>
    </cfRule>
  </conditionalFormatting>
  <conditionalFormatting sqref="J38">
    <cfRule type="expression" dxfId="0" priority="7">
      <formula>AND(OR($E39&gt;110%,$E39&lt;90%),ISBLANK($J38))</formula>
    </cfRule>
  </conditionalFormatting>
  <pageMargins left="0.7" right="0.7" top="0.75" bottom="0.75" header="0.3" footer="0.3"/>
  <pageSetup paperSize="9" scale="65" fitToHeight="0" orientation="landscape" horizontalDpi="4294967294" verticalDpi="4294967294" r:id="rId1"/>
  <rowBreaks count="6" manualBreakCount="6">
    <brk id="13" max="16383" man="1"/>
    <brk id="34" max="16383" man="1"/>
    <brk id="45" max="16383" man="1"/>
    <brk id="60" max="16383" man="1"/>
    <brk id="78" max="16383" man="1"/>
    <brk id="10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Scenos menai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Ieva Macijauskytė</dc:creator>
  <cp:lastModifiedBy>Diana | Jaunimo Teatras</cp:lastModifiedBy>
  <cp:lastPrinted>2021-02-22T09:07:54Z</cp:lastPrinted>
  <dcterms:created xsi:type="dcterms:W3CDTF">2019-05-23T09:01:06Z</dcterms:created>
  <dcterms:modified xsi:type="dcterms:W3CDTF">2026-02-20T13:32:45Z</dcterms:modified>
</cp:coreProperties>
</file>